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Laura Alejandra Rico\Downloads\"/>
    </mc:Choice>
  </mc:AlternateContent>
  <xr:revisionPtr revIDLastSave="0" documentId="13_ncr:1_{AAFB66F6-691B-4F14-BB49-CDD20BCF3BB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dicadores de Sostenibilidad" sheetId="1" r:id="rId1"/>
    <sheet name="GRAFICOS DE COMPORTAMIENTO INDI" sheetId="2" r:id="rId2"/>
    <sheet name="MES 1" sheetId="3" r:id="rId3"/>
    <sheet name="MES 2" sheetId="4" r:id="rId4"/>
    <sheet name="MES 3" sheetId="5" r:id="rId5"/>
    <sheet name="MES 4" sheetId="6" r:id="rId6"/>
    <sheet name="MES 5" sheetId="7" r:id="rId7"/>
    <sheet name="MES 6" sheetId="8" r:id="rId8"/>
    <sheet name="MES 7" sheetId="9" r:id="rId9"/>
    <sheet name="MES 8" sheetId="10" r:id="rId10"/>
    <sheet name="MES 9" sheetId="11" r:id="rId11"/>
    <sheet name="MES 10" sheetId="12" r:id="rId12"/>
    <sheet name="MES 11" sheetId="13" r:id="rId13"/>
    <sheet name="MES 12" sheetId="14" r:id="rId14"/>
    <sheet name="MES 13" sheetId="15" r:id="rId15"/>
    <sheet name="MES 14" sheetId="16" r:id="rId16"/>
    <sheet name="MES 15" sheetId="17" r:id="rId17"/>
    <sheet name="MES 16" sheetId="18" r:id="rId18"/>
    <sheet name="MES 17" sheetId="19" r:id="rId19"/>
    <sheet name="MES 18" sheetId="20" r:id="rId20"/>
    <sheet name="MES 19" sheetId="21" r:id="rId21"/>
    <sheet name="Gráfico1" sheetId="22" state="hidden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S3" i="1"/>
  <c r="T3" i="1" l="1"/>
  <c r="R79" i="21" l="1"/>
  <c r="R77" i="21"/>
  <c r="S77" i="21" s="1"/>
  <c r="R67" i="21"/>
  <c r="S67" i="21" s="1"/>
  <c r="K59" i="21"/>
  <c r="S79" i="21" s="1"/>
  <c r="R58" i="21"/>
  <c r="O58" i="21"/>
  <c r="V58" i="21" s="1"/>
  <c r="L58" i="21"/>
  <c r="Q58" i="21" s="1"/>
  <c r="K58" i="21"/>
  <c r="Q57" i="21"/>
  <c r="N57" i="21"/>
  <c r="L57" i="21"/>
  <c r="K57" i="21"/>
  <c r="O57" i="21" s="1"/>
  <c r="R56" i="21"/>
  <c r="O56" i="21"/>
  <c r="V56" i="21" s="1"/>
  <c r="L56" i="21"/>
  <c r="N56" i="21" s="1"/>
  <c r="K56" i="21"/>
  <c r="R55" i="21"/>
  <c r="O55" i="21"/>
  <c r="L55" i="21"/>
  <c r="K55" i="21"/>
  <c r="R54" i="21"/>
  <c r="O54" i="21"/>
  <c r="L54" i="21"/>
  <c r="K54" i="21"/>
  <c r="R53" i="21"/>
  <c r="O53" i="21"/>
  <c r="L53" i="21"/>
  <c r="Q53" i="21" s="1"/>
  <c r="K53" i="21"/>
  <c r="R52" i="21"/>
  <c r="O52" i="21"/>
  <c r="L52" i="21"/>
  <c r="N52" i="21" s="1"/>
  <c r="K52" i="21"/>
  <c r="R51" i="21"/>
  <c r="O51" i="21"/>
  <c r="L51" i="21"/>
  <c r="K51" i="21"/>
  <c r="R50" i="21"/>
  <c r="O50" i="21"/>
  <c r="L50" i="21"/>
  <c r="K50" i="21"/>
  <c r="R49" i="21"/>
  <c r="O49" i="21"/>
  <c r="L49" i="21"/>
  <c r="Q49" i="21" s="1"/>
  <c r="K49" i="21"/>
  <c r="R76" i="21" s="1"/>
  <c r="S76" i="21" s="1"/>
  <c r="R48" i="21"/>
  <c r="O48" i="21"/>
  <c r="L48" i="21"/>
  <c r="N48" i="21" s="1"/>
  <c r="K48" i="21"/>
  <c r="R47" i="21"/>
  <c r="O47" i="21"/>
  <c r="L47" i="21"/>
  <c r="K47" i="21"/>
  <c r="R46" i="21"/>
  <c r="O46" i="21"/>
  <c r="L46" i="21"/>
  <c r="K46" i="21"/>
  <c r="R45" i="21"/>
  <c r="O45" i="21"/>
  <c r="L45" i="21"/>
  <c r="Q45" i="21" s="1"/>
  <c r="K45" i="21"/>
  <c r="R44" i="21"/>
  <c r="O44" i="21"/>
  <c r="L44" i="21"/>
  <c r="N44" i="21" s="1"/>
  <c r="K44" i="21"/>
  <c r="R43" i="21"/>
  <c r="O43" i="21"/>
  <c r="L43" i="21"/>
  <c r="K43" i="21"/>
  <c r="R42" i="21"/>
  <c r="O42" i="21"/>
  <c r="L42" i="21"/>
  <c r="K42" i="21"/>
  <c r="R41" i="21"/>
  <c r="O41" i="21"/>
  <c r="L41" i="21"/>
  <c r="Q41" i="21" s="1"/>
  <c r="K41" i="21"/>
  <c r="R40" i="21"/>
  <c r="O40" i="21"/>
  <c r="L40" i="21"/>
  <c r="N40" i="21" s="1"/>
  <c r="K40" i="21"/>
  <c r="R39" i="21"/>
  <c r="O39" i="21"/>
  <c r="L39" i="21"/>
  <c r="K39" i="21"/>
  <c r="R38" i="21"/>
  <c r="O38" i="21"/>
  <c r="L38" i="21"/>
  <c r="K38" i="21"/>
  <c r="R37" i="21"/>
  <c r="O37" i="21"/>
  <c r="L37" i="21"/>
  <c r="Q37" i="21" s="1"/>
  <c r="K37" i="21"/>
  <c r="R36" i="21"/>
  <c r="O36" i="21"/>
  <c r="L36" i="21"/>
  <c r="N36" i="21" s="1"/>
  <c r="K36" i="21"/>
  <c r="R35" i="21"/>
  <c r="O35" i="21"/>
  <c r="L35" i="21"/>
  <c r="K35" i="21"/>
  <c r="R34" i="21"/>
  <c r="O34" i="21"/>
  <c r="L34" i="21"/>
  <c r="K34" i="21"/>
  <c r="R33" i="21"/>
  <c r="O33" i="21"/>
  <c r="L33" i="21"/>
  <c r="Q33" i="21" s="1"/>
  <c r="K33" i="21"/>
  <c r="R32" i="21"/>
  <c r="O32" i="21"/>
  <c r="L32" i="21"/>
  <c r="N32" i="21" s="1"/>
  <c r="K32" i="21"/>
  <c r="R31" i="21"/>
  <c r="O31" i="21"/>
  <c r="L31" i="21"/>
  <c r="K31" i="21"/>
  <c r="R30" i="21"/>
  <c r="O30" i="21"/>
  <c r="L30" i="21"/>
  <c r="K30" i="21"/>
  <c r="R29" i="21"/>
  <c r="O29" i="21"/>
  <c r="L29" i="21"/>
  <c r="Q29" i="21" s="1"/>
  <c r="K29" i="21"/>
  <c r="R28" i="21"/>
  <c r="R70" i="21" s="1"/>
  <c r="S70" i="21" s="1"/>
  <c r="O28" i="21"/>
  <c r="L28" i="21"/>
  <c r="N28" i="21" s="1"/>
  <c r="K28" i="21"/>
  <c r="R27" i="21"/>
  <c r="O27" i="21"/>
  <c r="L27" i="21"/>
  <c r="K27" i="21"/>
  <c r="R26" i="21"/>
  <c r="O26" i="21"/>
  <c r="L26" i="21"/>
  <c r="K26" i="21"/>
  <c r="R25" i="21"/>
  <c r="O25" i="21"/>
  <c r="L25" i="21"/>
  <c r="Q25" i="21" s="1"/>
  <c r="K25" i="21"/>
  <c r="R24" i="21"/>
  <c r="O24" i="21"/>
  <c r="L24" i="21"/>
  <c r="N24" i="21" s="1"/>
  <c r="K24" i="21"/>
  <c r="R23" i="21"/>
  <c r="O23" i="21"/>
  <c r="L23" i="21"/>
  <c r="K23" i="21"/>
  <c r="R22" i="21"/>
  <c r="O22" i="21"/>
  <c r="L22" i="21"/>
  <c r="K22" i="21"/>
  <c r="R21" i="21"/>
  <c r="O21" i="21"/>
  <c r="L21" i="21"/>
  <c r="Q21" i="21" s="1"/>
  <c r="K21" i="21"/>
  <c r="R20" i="21"/>
  <c r="R65" i="21" s="1"/>
  <c r="S65" i="21" s="1"/>
  <c r="O20" i="21"/>
  <c r="L20" i="21"/>
  <c r="N20" i="21" s="1"/>
  <c r="K20" i="21"/>
  <c r="R19" i="21"/>
  <c r="O19" i="21"/>
  <c r="L19" i="21"/>
  <c r="K19" i="21"/>
  <c r="R18" i="21"/>
  <c r="O18" i="21"/>
  <c r="L18" i="21"/>
  <c r="K18" i="21"/>
  <c r="R78" i="21" s="1"/>
  <c r="S78" i="21" s="1"/>
  <c r="R17" i="21"/>
  <c r="R68" i="21" s="1"/>
  <c r="S68" i="21" s="1"/>
  <c r="O17" i="21"/>
  <c r="L17" i="21"/>
  <c r="Q17" i="21" s="1"/>
  <c r="K17" i="21"/>
  <c r="R16" i="21"/>
  <c r="O16" i="21"/>
  <c r="L16" i="21"/>
  <c r="N16" i="21" s="1"/>
  <c r="K16" i="21"/>
  <c r="R15" i="21"/>
  <c r="O15" i="21"/>
  <c r="L15" i="21"/>
  <c r="K15" i="21"/>
  <c r="R14" i="21"/>
  <c r="O14" i="21"/>
  <c r="L14" i="21"/>
  <c r="K14" i="21"/>
  <c r="R13" i="21"/>
  <c r="R64" i="21" s="1"/>
  <c r="S64" i="21" s="1"/>
  <c r="O13" i="21"/>
  <c r="L13" i="21"/>
  <c r="Q13" i="21" s="1"/>
  <c r="K13" i="21"/>
  <c r="R12" i="21"/>
  <c r="R69" i="21" s="1"/>
  <c r="S69" i="21" s="1"/>
  <c r="O12" i="21"/>
  <c r="L12" i="21"/>
  <c r="N12" i="21" s="1"/>
  <c r="K12" i="21"/>
  <c r="R11" i="21"/>
  <c r="O11" i="21"/>
  <c r="L11" i="21"/>
  <c r="K11" i="21"/>
  <c r="R10" i="21"/>
  <c r="O10" i="21"/>
  <c r="L10" i="21"/>
  <c r="K10" i="21"/>
  <c r="E8" i="21"/>
  <c r="C7" i="21"/>
  <c r="D6" i="21"/>
  <c r="A1" i="21"/>
  <c r="R79" i="20"/>
  <c r="R67" i="20"/>
  <c r="L58" i="20"/>
  <c r="Q58" i="20" s="1"/>
  <c r="K58" i="20"/>
  <c r="O58" i="20" s="1"/>
  <c r="Q57" i="20"/>
  <c r="L57" i="20"/>
  <c r="N57" i="20" s="1"/>
  <c r="K57" i="20"/>
  <c r="Q56" i="20"/>
  <c r="N56" i="20"/>
  <c r="L56" i="20"/>
  <c r="K56" i="20"/>
  <c r="R56" i="20" s="1"/>
  <c r="R55" i="20"/>
  <c r="Q55" i="20"/>
  <c r="L55" i="20"/>
  <c r="N55" i="20" s="1"/>
  <c r="K55" i="20"/>
  <c r="O55" i="20" s="1"/>
  <c r="Q54" i="20"/>
  <c r="O54" i="20"/>
  <c r="N54" i="20"/>
  <c r="L54" i="20"/>
  <c r="K54" i="20"/>
  <c r="R54" i="20" s="1"/>
  <c r="R53" i="20"/>
  <c r="L53" i="20"/>
  <c r="Q53" i="20" s="1"/>
  <c r="K53" i="20"/>
  <c r="O53" i="20" s="1"/>
  <c r="Q52" i="20"/>
  <c r="N52" i="20"/>
  <c r="L52" i="20"/>
  <c r="K52" i="20"/>
  <c r="R52" i="20" s="1"/>
  <c r="R51" i="20"/>
  <c r="Q51" i="20"/>
  <c r="L51" i="20"/>
  <c r="N51" i="20" s="1"/>
  <c r="K51" i="20"/>
  <c r="O51" i="20" s="1"/>
  <c r="Q50" i="20"/>
  <c r="O50" i="20"/>
  <c r="N50" i="20"/>
  <c r="L50" i="20"/>
  <c r="K50" i="20"/>
  <c r="R50" i="20" s="1"/>
  <c r="L49" i="20"/>
  <c r="Q49" i="20" s="1"/>
  <c r="K49" i="20"/>
  <c r="Q48" i="20"/>
  <c r="N48" i="20"/>
  <c r="L48" i="20"/>
  <c r="K48" i="20"/>
  <c r="O48" i="20" s="1"/>
  <c r="R47" i="20"/>
  <c r="L47" i="20"/>
  <c r="N47" i="20" s="1"/>
  <c r="K47" i="20"/>
  <c r="O47" i="20" s="1"/>
  <c r="Q46" i="20"/>
  <c r="O46" i="20"/>
  <c r="N46" i="20"/>
  <c r="L46" i="20"/>
  <c r="K46" i="20"/>
  <c r="R46" i="20" s="1"/>
  <c r="R45" i="20"/>
  <c r="N45" i="20"/>
  <c r="L45" i="20"/>
  <c r="Q45" i="20" s="1"/>
  <c r="K45" i="20"/>
  <c r="O45" i="20" s="1"/>
  <c r="Q44" i="20"/>
  <c r="N44" i="20"/>
  <c r="L44" i="20"/>
  <c r="K44" i="20"/>
  <c r="R44" i="20" s="1"/>
  <c r="R43" i="20"/>
  <c r="Q43" i="20"/>
  <c r="L43" i="20"/>
  <c r="N43" i="20" s="1"/>
  <c r="K43" i="20"/>
  <c r="O43" i="20" s="1"/>
  <c r="Q42" i="20"/>
  <c r="O42" i="20"/>
  <c r="N42" i="20"/>
  <c r="L42" i="20"/>
  <c r="K42" i="20"/>
  <c r="R42" i="20" s="1"/>
  <c r="R41" i="20"/>
  <c r="L41" i="20"/>
  <c r="Q41" i="20" s="1"/>
  <c r="K41" i="20"/>
  <c r="O41" i="20" s="1"/>
  <c r="Q40" i="20"/>
  <c r="N40" i="20"/>
  <c r="L40" i="20"/>
  <c r="K40" i="20"/>
  <c r="R40" i="20" s="1"/>
  <c r="R39" i="20"/>
  <c r="Q39" i="20"/>
  <c r="L39" i="20"/>
  <c r="N39" i="20" s="1"/>
  <c r="K39" i="20"/>
  <c r="O39" i="20" s="1"/>
  <c r="Q38" i="20"/>
  <c r="O38" i="20"/>
  <c r="N38" i="20"/>
  <c r="L38" i="20"/>
  <c r="K38" i="20"/>
  <c r="R38" i="20" s="1"/>
  <c r="R37" i="20"/>
  <c r="L37" i="20"/>
  <c r="Q37" i="20" s="1"/>
  <c r="K37" i="20"/>
  <c r="O37" i="20" s="1"/>
  <c r="Q36" i="20"/>
  <c r="N36" i="20"/>
  <c r="L36" i="20"/>
  <c r="K36" i="20"/>
  <c r="R36" i="20" s="1"/>
  <c r="R35" i="20"/>
  <c r="Q35" i="20"/>
  <c r="L35" i="20"/>
  <c r="N35" i="20" s="1"/>
  <c r="K35" i="20"/>
  <c r="O35" i="20" s="1"/>
  <c r="Q34" i="20"/>
  <c r="O34" i="20"/>
  <c r="N34" i="20"/>
  <c r="L34" i="20"/>
  <c r="K34" i="20"/>
  <c r="R34" i="20" s="1"/>
  <c r="L33" i="20"/>
  <c r="Q33" i="20" s="1"/>
  <c r="K33" i="20"/>
  <c r="O33" i="20" s="1"/>
  <c r="Q32" i="20"/>
  <c r="N32" i="20"/>
  <c r="L32" i="20"/>
  <c r="K32" i="20"/>
  <c r="R32" i="20" s="1"/>
  <c r="R31" i="20"/>
  <c r="L31" i="20"/>
  <c r="N31" i="20" s="1"/>
  <c r="K31" i="20"/>
  <c r="O31" i="20" s="1"/>
  <c r="Q30" i="20"/>
  <c r="O30" i="20"/>
  <c r="N30" i="20"/>
  <c r="L30" i="20"/>
  <c r="K30" i="20"/>
  <c r="R30" i="20" s="1"/>
  <c r="R29" i="20"/>
  <c r="N29" i="20"/>
  <c r="L29" i="20"/>
  <c r="Q29" i="20" s="1"/>
  <c r="K29" i="20"/>
  <c r="O29" i="20" s="1"/>
  <c r="Q28" i="20"/>
  <c r="N28" i="20"/>
  <c r="L28" i="20"/>
  <c r="K28" i="20"/>
  <c r="R28" i="20" s="1"/>
  <c r="R70" i="20" s="1"/>
  <c r="R27" i="20"/>
  <c r="Q27" i="20"/>
  <c r="L27" i="20"/>
  <c r="N27" i="20" s="1"/>
  <c r="K27" i="20"/>
  <c r="O27" i="20" s="1"/>
  <c r="Q26" i="20"/>
  <c r="O26" i="20"/>
  <c r="N26" i="20"/>
  <c r="L26" i="20"/>
  <c r="K26" i="20"/>
  <c r="R26" i="20" s="1"/>
  <c r="R25" i="20"/>
  <c r="L25" i="20"/>
  <c r="Q25" i="20" s="1"/>
  <c r="K25" i="20"/>
  <c r="O25" i="20" s="1"/>
  <c r="Q24" i="20"/>
  <c r="N24" i="20"/>
  <c r="L24" i="20"/>
  <c r="K24" i="20"/>
  <c r="R24" i="20" s="1"/>
  <c r="R23" i="20"/>
  <c r="Q23" i="20"/>
  <c r="L23" i="20"/>
  <c r="N23" i="20" s="1"/>
  <c r="K23" i="20"/>
  <c r="O23" i="20" s="1"/>
  <c r="Q22" i="20"/>
  <c r="O22" i="20"/>
  <c r="N22" i="20"/>
  <c r="L22" i="20"/>
  <c r="K22" i="20"/>
  <c r="R22" i="20" s="1"/>
  <c r="R21" i="20"/>
  <c r="L21" i="20"/>
  <c r="Q21" i="20" s="1"/>
  <c r="K21" i="20"/>
  <c r="O21" i="20" s="1"/>
  <c r="Q20" i="20"/>
  <c r="N20" i="20"/>
  <c r="L20" i="20"/>
  <c r="K20" i="20"/>
  <c r="R20" i="20" s="1"/>
  <c r="R19" i="20"/>
  <c r="Q19" i="20"/>
  <c r="L19" i="20"/>
  <c r="N19" i="20" s="1"/>
  <c r="K19" i="20"/>
  <c r="O19" i="20" s="1"/>
  <c r="Q18" i="20"/>
  <c r="O18" i="20"/>
  <c r="N18" i="20"/>
  <c r="L18" i="20"/>
  <c r="K18" i="20"/>
  <c r="R18" i="20" s="1"/>
  <c r="R17" i="20"/>
  <c r="R68" i="20" s="1"/>
  <c r="L17" i="20"/>
  <c r="Q17" i="20" s="1"/>
  <c r="K17" i="20"/>
  <c r="O17" i="20" s="1"/>
  <c r="Q16" i="20"/>
  <c r="O16" i="20"/>
  <c r="N16" i="20"/>
  <c r="L16" i="20"/>
  <c r="K16" i="20"/>
  <c r="R16" i="20" s="1"/>
  <c r="R15" i="20"/>
  <c r="Q15" i="20"/>
  <c r="L15" i="20"/>
  <c r="N15" i="20" s="1"/>
  <c r="K15" i="20"/>
  <c r="O15" i="20" s="1"/>
  <c r="Q14" i="20"/>
  <c r="O14" i="20"/>
  <c r="N14" i="20"/>
  <c r="L14" i="20"/>
  <c r="K14" i="20"/>
  <c r="R14" i="20" s="1"/>
  <c r="R13" i="20"/>
  <c r="R64" i="20" s="1"/>
  <c r="L13" i="20"/>
  <c r="Q13" i="20" s="1"/>
  <c r="K13" i="20"/>
  <c r="O13" i="20" s="1"/>
  <c r="Q12" i="20"/>
  <c r="N12" i="20"/>
  <c r="L12" i="20"/>
  <c r="K12" i="20"/>
  <c r="R12" i="20" s="1"/>
  <c r="Q11" i="20"/>
  <c r="L11" i="20"/>
  <c r="N11" i="20" s="1"/>
  <c r="K11" i="20"/>
  <c r="O11" i="20" s="1"/>
  <c r="Q10" i="20"/>
  <c r="O10" i="20"/>
  <c r="N10" i="20"/>
  <c r="L10" i="20"/>
  <c r="K10" i="20"/>
  <c r="E8" i="20"/>
  <c r="C7" i="20"/>
  <c r="D6" i="20"/>
  <c r="A1" i="20"/>
  <c r="R79" i="19"/>
  <c r="R67" i="19"/>
  <c r="L58" i="19"/>
  <c r="N58" i="19" s="1"/>
  <c r="K58" i="19"/>
  <c r="Q57" i="19"/>
  <c r="O57" i="19"/>
  <c r="V57" i="19" s="1"/>
  <c r="N57" i="19"/>
  <c r="L57" i="19"/>
  <c r="K57" i="19"/>
  <c r="R57" i="19" s="1"/>
  <c r="R56" i="19"/>
  <c r="V56" i="19" s="1"/>
  <c r="O56" i="19"/>
  <c r="L56" i="19"/>
  <c r="K56" i="19"/>
  <c r="R55" i="19"/>
  <c r="O55" i="19"/>
  <c r="L55" i="19"/>
  <c r="K55" i="19"/>
  <c r="R54" i="19"/>
  <c r="O54" i="19"/>
  <c r="L54" i="19"/>
  <c r="Q54" i="19" s="1"/>
  <c r="K54" i="19"/>
  <c r="Q53" i="19"/>
  <c r="L53" i="19"/>
  <c r="N53" i="19" s="1"/>
  <c r="K53" i="19"/>
  <c r="R52" i="19"/>
  <c r="O52" i="19"/>
  <c r="L52" i="19"/>
  <c r="Q52" i="19" s="1"/>
  <c r="K52" i="19"/>
  <c r="O51" i="19"/>
  <c r="L51" i="19"/>
  <c r="N51" i="19" s="1"/>
  <c r="K51" i="19"/>
  <c r="R51" i="19" s="1"/>
  <c r="R50" i="19"/>
  <c r="O50" i="19"/>
  <c r="N50" i="19"/>
  <c r="L50" i="19"/>
  <c r="Q50" i="19" s="1"/>
  <c r="K50" i="19"/>
  <c r="Q49" i="19"/>
  <c r="L49" i="19"/>
  <c r="N49" i="19" s="1"/>
  <c r="K49" i="19"/>
  <c r="R48" i="19"/>
  <c r="O48" i="19"/>
  <c r="L48" i="19"/>
  <c r="K48" i="19"/>
  <c r="R47" i="19"/>
  <c r="O47" i="19"/>
  <c r="L47" i="19"/>
  <c r="K47" i="19"/>
  <c r="R46" i="19"/>
  <c r="O46" i="19"/>
  <c r="L46" i="19"/>
  <c r="Q46" i="19" s="1"/>
  <c r="K46" i="19"/>
  <c r="Q45" i="19"/>
  <c r="L45" i="19"/>
  <c r="N45" i="19" s="1"/>
  <c r="K45" i="19"/>
  <c r="O45" i="19" s="1"/>
  <c r="R44" i="19"/>
  <c r="O44" i="19"/>
  <c r="L44" i="19"/>
  <c r="K44" i="19"/>
  <c r="O43" i="19"/>
  <c r="L43" i="19"/>
  <c r="N43" i="19" s="1"/>
  <c r="K43" i="19"/>
  <c r="R43" i="19" s="1"/>
  <c r="R42" i="19"/>
  <c r="O42" i="19"/>
  <c r="N42" i="19"/>
  <c r="L42" i="19"/>
  <c r="Q42" i="19" s="1"/>
  <c r="K42" i="19"/>
  <c r="Q41" i="19"/>
  <c r="L41" i="19"/>
  <c r="N41" i="19" s="1"/>
  <c r="K41" i="19"/>
  <c r="O41" i="19" s="1"/>
  <c r="R40" i="19"/>
  <c r="O40" i="19"/>
  <c r="L40" i="19"/>
  <c r="K40" i="19"/>
  <c r="R39" i="19"/>
  <c r="O39" i="19"/>
  <c r="L39" i="19"/>
  <c r="K39" i="19"/>
  <c r="R38" i="19"/>
  <c r="O38" i="19"/>
  <c r="L38" i="19"/>
  <c r="Q38" i="19" s="1"/>
  <c r="K38" i="19"/>
  <c r="Q37" i="19"/>
  <c r="L37" i="19"/>
  <c r="N37" i="19" s="1"/>
  <c r="K37" i="19"/>
  <c r="O37" i="19" s="1"/>
  <c r="R36" i="19"/>
  <c r="O36" i="19"/>
  <c r="L36" i="19"/>
  <c r="Q36" i="19" s="1"/>
  <c r="K36" i="19"/>
  <c r="Q35" i="19"/>
  <c r="N35" i="19"/>
  <c r="L35" i="19"/>
  <c r="K35" i="19"/>
  <c r="R34" i="19"/>
  <c r="L34" i="19"/>
  <c r="K34" i="19"/>
  <c r="O34" i="19" s="1"/>
  <c r="R33" i="19"/>
  <c r="O33" i="19"/>
  <c r="L33" i="19"/>
  <c r="K33" i="19"/>
  <c r="R32" i="19"/>
  <c r="Q32" i="19"/>
  <c r="O32" i="19"/>
  <c r="N32" i="19"/>
  <c r="L32" i="19"/>
  <c r="K32" i="19"/>
  <c r="R31" i="19"/>
  <c r="N31" i="19"/>
  <c r="L31" i="19"/>
  <c r="Q31" i="19" s="1"/>
  <c r="K31" i="19"/>
  <c r="O31" i="19" s="1"/>
  <c r="O30" i="19"/>
  <c r="N30" i="19"/>
  <c r="L30" i="19"/>
  <c r="Q30" i="19" s="1"/>
  <c r="K30" i="19"/>
  <c r="R30" i="19" s="1"/>
  <c r="Q29" i="19"/>
  <c r="L29" i="19"/>
  <c r="N29" i="19" s="1"/>
  <c r="K29" i="19"/>
  <c r="R29" i="19" s="1"/>
  <c r="R28" i="19"/>
  <c r="R70" i="19" s="1"/>
  <c r="O28" i="19"/>
  <c r="N28" i="19"/>
  <c r="L28" i="19"/>
  <c r="Q28" i="19" s="1"/>
  <c r="K28" i="19"/>
  <c r="Q27" i="19"/>
  <c r="O27" i="19"/>
  <c r="N27" i="19"/>
  <c r="L27" i="19"/>
  <c r="K27" i="19"/>
  <c r="R27" i="19" s="1"/>
  <c r="L26" i="19"/>
  <c r="K26" i="19"/>
  <c r="R26" i="19" s="1"/>
  <c r="L25" i="19"/>
  <c r="N25" i="19" s="1"/>
  <c r="K25" i="19"/>
  <c r="R25" i="19" s="1"/>
  <c r="R24" i="19"/>
  <c r="Q24" i="19"/>
  <c r="O24" i="19"/>
  <c r="N24" i="19"/>
  <c r="L24" i="19"/>
  <c r="K24" i="19"/>
  <c r="R23" i="19"/>
  <c r="Q23" i="19"/>
  <c r="N23" i="19"/>
  <c r="L23" i="19"/>
  <c r="K23" i="19"/>
  <c r="O23" i="19" s="1"/>
  <c r="R22" i="19"/>
  <c r="O22" i="19"/>
  <c r="L22" i="19"/>
  <c r="K22" i="19"/>
  <c r="Q21" i="19"/>
  <c r="L21" i="19"/>
  <c r="N21" i="19" s="1"/>
  <c r="K21" i="19"/>
  <c r="O21" i="19" s="1"/>
  <c r="R20" i="19"/>
  <c r="Q20" i="19"/>
  <c r="O20" i="19"/>
  <c r="L20" i="19"/>
  <c r="N20" i="19" s="1"/>
  <c r="K20" i="19"/>
  <c r="Q19" i="19"/>
  <c r="N19" i="19"/>
  <c r="L19" i="19"/>
  <c r="K19" i="19"/>
  <c r="R18" i="19"/>
  <c r="L18" i="19"/>
  <c r="K18" i="19"/>
  <c r="O18" i="19" s="1"/>
  <c r="R17" i="19"/>
  <c r="R68" i="19" s="1"/>
  <c r="O17" i="19"/>
  <c r="L17" i="19"/>
  <c r="K17" i="19"/>
  <c r="R16" i="19"/>
  <c r="Q16" i="19"/>
  <c r="O16" i="19"/>
  <c r="N16" i="19"/>
  <c r="L16" i="19"/>
  <c r="K16" i="19"/>
  <c r="R15" i="19"/>
  <c r="N15" i="19"/>
  <c r="L15" i="19"/>
  <c r="Q15" i="19" s="1"/>
  <c r="K15" i="19"/>
  <c r="O15" i="19" s="1"/>
  <c r="O14" i="19"/>
  <c r="N14" i="19"/>
  <c r="L14" i="19"/>
  <c r="Q14" i="19" s="1"/>
  <c r="K14" i="19"/>
  <c r="R14" i="19" s="1"/>
  <c r="R13" i="19"/>
  <c r="Q13" i="19"/>
  <c r="O13" i="19"/>
  <c r="L13" i="19"/>
  <c r="N13" i="19" s="1"/>
  <c r="K13" i="19"/>
  <c r="N12" i="19"/>
  <c r="L12" i="19"/>
  <c r="Q12" i="19" s="1"/>
  <c r="K12" i="19"/>
  <c r="O12" i="19" s="1"/>
  <c r="Q11" i="19"/>
  <c r="O11" i="19"/>
  <c r="L11" i="19"/>
  <c r="N11" i="19" s="1"/>
  <c r="K11" i="19"/>
  <c r="R11" i="19" s="1"/>
  <c r="R10" i="19"/>
  <c r="L10" i="19"/>
  <c r="L59" i="19" s="1"/>
  <c r="K10" i="19"/>
  <c r="O10" i="19" s="1"/>
  <c r="E8" i="19"/>
  <c r="C7" i="19"/>
  <c r="D6" i="19"/>
  <c r="A1" i="19"/>
  <c r="R79" i="18"/>
  <c r="R67" i="18"/>
  <c r="R58" i="18"/>
  <c r="O58" i="18"/>
  <c r="V58" i="18" s="1"/>
  <c r="N58" i="18"/>
  <c r="L58" i="18"/>
  <c r="Q58" i="18" s="1"/>
  <c r="K58" i="18"/>
  <c r="L57" i="18"/>
  <c r="Q57" i="18" s="1"/>
  <c r="K57" i="18"/>
  <c r="R57" i="18" s="1"/>
  <c r="O56" i="18"/>
  <c r="L56" i="18"/>
  <c r="K56" i="18"/>
  <c r="R56" i="18" s="1"/>
  <c r="R55" i="18"/>
  <c r="O55" i="18"/>
  <c r="L55" i="18"/>
  <c r="K55" i="18"/>
  <c r="R54" i="18"/>
  <c r="Q54" i="18"/>
  <c r="O54" i="18"/>
  <c r="L54" i="18"/>
  <c r="N54" i="18" s="1"/>
  <c r="K54" i="18"/>
  <c r="R53" i="18"/>
  <c r="O53" i="18"/>
  <c r="N53" i="18"/>
  <c r="L53" i="18"/>
  <c r="Q53" i="18" s="1"/>
  <c r="K53" i="18"/>
  <c r="O52" i="18"/>
  <c r="L52" i="18"/>
  <c r="K52" i="18"/>
  <c r="R76" i="18" s="1"/>
  <c r="R51" i="18"/>
  <c r="O51" i="18"/>
  <c r="L51" i="18"/>
  <c r="K51" i="18"/>
  <c r="R50" i="18"/>
  <c r="Q50" i="18"/>
  <c r="O50" i="18"/>
  <c r="L50" i="18"/>
  <c r="N50" i="18" s="1"/>
  <c r="K50" i="18"/>
  <c r="R49" i="18"/>
  <c r="O49" i="18"/>
  <c r="N49" i="18"/>
  <c r="L49" i="18"/>
  <c r="Q49" i="18" s="1"/>
  <c r="K49" i="18"/>
  <c r="L48" i="18"/>
  <c r="K48" i="18"/>
  <c r="R48" i="18" s="1"/>
  <c r="R47" i="18"/>
  <c r="O47" i="18"/>
  <c r="L47" i="18"/>
  <c r="K47" i="18"/>
  <c r="R46" i="18"/>
  <c r="O46" i="18"/>
  <c r="L46" i="18"/>
  <c r="N46" i="18" s="1"/>
  <c r="K46" i="18"/>
  <c r="R45" i="18"/>
  <c r="O45" i="18"/>
  <c r="N45" i="18"/>
  <c r="L45" i="18"/>
  <c r="Q45" i="18" s="1"/>
  <c r="K45" i="18"/>
  <c r="L44" i="18"/>
  <c r="K44" i="18"/>
  <c r="R43" i="18"/>
  <c r="O43" i="18"/>
  <c r="L43" i="18"/>
  <c r="K43" i="18"/>
  <c r="R42" i="18"/>
  <c r="O42" i="18"/>
  <c r="L42" i="18"/>
  <c r="K42" i="18"/>
  <c r="R41" i="18"/>
  <c r="O41" i="18"/>
  <c r="N41" i="18"/>
  <c r="L41" i="18"/>
  <c r="Q41" i="18" s="1"/>
  <c r="K41" i="18"/>
  <c r="O40" i="18"/>
  <c r="L40" i="18"/>
  <c r="K40" i="18"/>
  <c r="R40" i="18" s="1"/>
  <c r="R39" i="18"/>
  <c r="O39" i="18"/>
  <c r="L39" i="18"/>
  <c r="K39" i="18"/>
  <c r="R38" i="18"/>
  <c r="Q38" i="18"/>
  <c r="O38" i="18"/>
  <c r="L38" i="18"/>
  <c r="N38" i="18" s="1"/>
  <c r="K38" i="18"/>
  <c r="R37" i="18"/>
  <c r="O37" i="18"/>
  <c r="N37" i="18"/>
  <c r="L37" i="18"/>
  <c r="Q37" i="18" s="1"/>
  <c r="K37" i="18"/>
  <c r="O36" i="18"/>
  <c r="L36" i="18"/>
  <c r="K36" i="18"/>
  <c r="R36" i="18" s="1"/>
  <c r="R35" i="18"/>
  <c r="O35" i="18"/>
  <c r="L35" i="18"/>
  <c r="K35" i="18"/>
  <c r="R34" i="18"/>
  <c r="Q34" i="18"/>
  <c r="O34" i="18"/>
  <c r="L34" i="18"/>
  <c r="N34" i="18" s="1"/>
  <c r="K34" i="18"/>
  <c r="R33" i="18"/>
  <c r="O33" i="18"/>
  <c r="N33" i="18"/>
  <c r="L33" i="18"/>
  <c r="Q33" i="18" s="1"/>
  <c r="K33" i="18"/>
  <c r="L32" i="18"/>
  <c r="K32" i="18"/>
  <c r="R32" i="18" s="1"/>
  <c r="R31" i="18"/>
  <c r="O31" i="18"/>
  <c r="L31" i="18"/>
  <c r="K31" i="18"/>
  <c r="R30" i="18"/>
  <c r="O30" i="18"/>
  <c r="L30" i="18"/>
  <c r="N30" i="18" s="1"/>
  <c r="K30" i="18"/>
  <c r="R29" i="18"/>
  <c r="O29" i="18"/>
  <c r="N29" i="18"/>
  <c r="L29" i="18"/>
  <c r="Q29" i="18" s="1"/>
  <c r="K29" i="18"/>
  <c r="L28" i="18"/>
  <c r="K28" i="18"/>
  <c r="R27" i="18"/>
  <c r="O27" i="18"/>
  <c r="L27" i="18"/>
  <c r="K27" i="18"/>
  <c r="R26" i="18"/>
  <c r="O26" i="18"/>
  <c r="L26" i="18"/>
  <c r="K26" i="18"/>
  <c r="R25" i="18"/>
  <c r="O25" i="18"/>
  <c r="N25" i="18"/>
  <c r="L25" i="18"/>
  <c r="Q25" i="18" s="1"/>
  <c r="K25" i="18"/>
  <c r="O24" i="18"/>
  <c r="L24" i="18"/>
  <c r="K24" i="18"/>
  <c r="R24" i="18" s="1"/>
  <c r="R23" i="18"/>
  <c r="O23" i="18"/>
  <c r="L23" i="18"/>
  <c r="K23" i="18"/>
  <c r="R22" i="18"/>
  <c r="Q22" i="18"/>
  <c r="O22" i="18"/>
  <c r="L22" i="18"/>
  <c r="N22" i="18" s="1"/>
  <c r="K22" i="18"/>
  <c r="R21" i="18"/>
  <c r="O21" i="18"/>
  <c r="N21" i="18"/>
  <c r="L21" i="18"/>
  <c r="Q21" i="18" s="1"/>
  <c r="K21" i="18"/>
  <c r="O20" i="18"/>
  <c r="L20" i="18"/>
  <c r="K20" i="18"/>
  <c r="R20" i="18" s="1"/>
  <c r="R19" i="18"/>
  <c r="O19" i="18"/>
  <c r="L19" i="18"/>
  <c r="K19" i="18"/>
  <c r="R18" i="18"/>
  <c r="Q18" i="18"/>
  <c r="O18" i="18"/>
  <c r="L18" i="18"/>
  <c r="N18" i="18" s="1"/>
  <c r="K18" i="18"/>
  <c r="R17" i="18"/>
  <c r="R68" i="18" s="1"/>
  <c r="O17" i="18"/>
  <c r="N17" i="18"/>
  <c r="L17" i="18"/>
  <c r="Q17" i="18" s="1"/>
  <c r="K17" i="18"/>
  <c r="L16" i="18"/>
  <c r="K16" i="18"/>
  <c r="R16" i="18" s="1"/>
  <c r="R15" i="18"/>
  <c r="O15" i="18"/>
  <c r="L15" i="18"/>
  <c r="K15" i="18"/>
  <c r="R14" i="18"/>
  <c r="O14" i="18"/>
  <c r="L14" i="18"/>
  <c r="N14" i="18" s="1"/>
  <c r="K14" i="18"/>
  <c r="R13" i="18"/>
  <c r="R64" i="18" s="1"/>
  <c r="O13" i="18"/>
  <c r="N13" i="18"/>
  <c r="L13" i="18"/>
  <c r="Q13" i="18" s="1"/>
  <c r="K13" i="18"/>
  <c r="L12" i="18"/>
  <c r="K12" i="18"/>
  <c r="R11" i="18"/>
  <c r="O11" i="18"/>
  <c r="L11" i="18"/>
  <c r="K11" i="18"/>
  <c r="R10" i="18"/>
  <c r="O10" i="18"/>
  <c r="L10" i="18"/>
  <c r="K10" i="18"/>
  <c r="E8" i="18"/>
  <c r="C7" i="18"/>
  <c r="D6" i="18"/>
  <c r="A1" i="18"/>
  <c r="R79" i="17"/>
  <c r="R67" i="17"/>
  <c r="N58" i="17"/>
  <c r="L58" i="17"/>
  <c r="Q58" i="17" s="1"/>
  <c r="K58" i="17"/>
  <c r="O58" i="17" s="1"/>
  <c r="R57" i="17"/>
  <c r="L57" i="17"/>
  <c r="N57" i="17" s="1"/>
  <c r="K57" i="17"/>
  <c r="O57" i="17" s="1"/>
  <c r="V57" i="17" s="1"/>
  <c r="Q56" i="17"/>
  <c r="L56" i="17"/>
  <c r="N56" i="17" s="1"/>
  <c r="K56" i="17"/>
  <c r="R56" i="17" s="1"/>
  <c r="R55" i="17"/>
  <c r="Q55" i="17"/>
  <c r="N55" i="17"/>
  <c r="L55" i="17"/>
  <c r="K55" i="17"/>
  <c r="O55" i="17" s="1"/>
  <c r="Q54" i="17"/>
  <c r="N54" i="17"/>
  <c r="L54" i="17"/>
  <c r="K54" i="17"/>
  <c r="O54" i="17" s="1"/>
  <c r="N53" i="17"/>
  <c r="L53" i="17"/>
  <c r="Q53" i="17" s="1"/>
  <c r="K53" i="17"/>
  <c r="O53" i="17" s="1"/>
  <c r="L52" i="17"/>
  <c r="N52" i="17" s="1"/>
  <c r="K52" i="17"/>
  <c r="R52" i="17" s="1"/>
  <c r="R51" i="17"/>
  <c r="Q51" i="17"/>
  <c r="L51" i="17"/>
  <c r="N51" i="17" s="1"/>
  <c r="K51" i="17"/>
  <c r="O51" i="17" s="1"/>
  <c r="R50" i="17"/>
  <c r="Q50" i="17"/>
  <c r="O50" i="17"/>
  <c r="N50" i="17"/>
  <c r="L50" i="17"/>
  <c r="K50" i="17"/>
  <c r="L49" i="17"/>
  <c r="Q49" i="17" s="1"/>
  <c r="K49" i="17"/>
  <c r="R76" i="17" s="1"/>
  <c r="Q48" i="17"/>
  <c r="O48" i="17"/>
  <c r="L48" i="17"/>
  <c r="N48" i="17" s="1"/>
  <c r="K48" i="17"/>
  <c r="R47" i="17"/>
  <c r="L47" i="17"/>
  <c r="Q47" i="17" s="1"/>
  <c r="K47" i="17"/>
  <c r="O47" i="17" s="1"/>
  <c r="R46" i="17"/>
  <c r="Q46" i="17"/>
  <c r="O46" i="17"/>
  <c r="N46" i="17"/>
  <c r="L46" i="17"/>
  <c r="K46" i="17"/>
  <c r="R45" i="17"/>
  <c r="O45" i="17"/>
  <c r="L45" i="17"/>
  <c r="Q45" i="17" s="1"/>
  <c r="K45" i="17"/>
  <c r="Q44" i="17"/>
  <c r="N44" i="17"/>
  <c r="L44" i="17"/>
  <c r="K44" i="17"/>
  <c r="Q43" i="17"/>
  <c r="N43" i="17"/>
  <c r="L43" i="17"/>
  <c r="K43" i="17"/>
  <c r="O43" i="17" s="1"/>
  <c r="R42" i="17"/>
  <c r="Q42" i="17"/>
  <c r="O42" i="17"/>
  <c r="N42" i="17"/>
  <c r="L42" i="17"/>
  <c r="K42" i="17"/>
  <c r="R41" i="17"/>
  <c r="O41" i="17"/>
  <c r="L41" i="17"/>
  <c r="K41" i="17"/>
  <c r="Q40" i="17"/>
  <c r="L40" i="17"/>
  <c r="N40" i="17" s="1"/>
  <c r="K40" i="17"/>
  <c r="R40" i="17" s="1"/>
  <c r="Q39" i="17"/>
  <c r="L39" i="17"/>
  <c r="N39" i="17" s="1"/>
  <c r="K39" i="17"/>
  <c r="O39" i="17" s="1"/>
  <c r="R38" i="17"/>
  <c r="Q38" i="17"/>
  <c r="O38" i="17"/>
  <c r="N38" i="17"/>
  <c r="L38" i="17"/>
  <c r="K38" i="17"/>
  <c r="R37" i="17"/>
  <c r="O37" i="17"/>
  <c r="L37" i="17"/>
  <c r="Q37" i="17" s="1"/>
  <c r="K37" i="17"/>
  <c r="Q36" i="17"/>
  <c r="N36" i="17"/>
  <c r="L36" i="17"/>
  <c r="K36" i="17"/>
  <c r="R36" i="17" s="1"/>
  <c r="R35" i="17"/>
  <c r="L35" i="17"/>
  <c r="K35" i="17"/>
  <c r="O35" i="17" s="1"/>
  <c r="R34" i="17"/>
  <c r="Q34" i="17"/>
  <c r="O34" i="17"/>
  <c r="N34" i="17"/>
  <c r="L34" i="17"/>
  <c r="K34" i="17"/>
  <c r="R33" i="17"/>
  <c r="O33" i="17"/>
  <c r="N33" i="17"/>
  <c r="L33" i="17"/>
  <c r="Q33" i="17" s="1"/>
  <c r="K33" i="17"/>
  <c r="Q32" i="17"/>
  <c r="N32" i="17"/>
  <c r="L32" i="17"/>
  <c r="K32" i="17"/>
  <c r="R32" i="17" s="1"/>
  <c r="R31" i="17"/>
  <c r="L31" i="17"/>
  <c r="Q31" i="17" s="1"/>
  <c r="K31" i="17"/>
  <c r="O31" i="17" s="1"/>
  <c r="R30" i="17"/>
  <c r="Q30" i="17"/>
  <c r="O30" i="17"/>
  <c r="N30" i="17"/>
  <c r="L30" i="17"/>
  <c r="K30" i="17"/>
  <c r="R29" i="17"/>
  <c r="O29" i="17"/>
  <c r="L29" i="17"/>
  <c r="Q29" i="17" s="1"/>
  <c r="K29" i="17"/>
  <c r="Q28" i="17"/>
  <c r="N28" i="17"/>
  <c r="L28" i="17"/>
  <c r="K28" i="17"/>
  <c r="Q27" i="17"/>
  <c r="N27" i="17"/>
  <c r="L27" i="17"/>
  <c r="K27" i="17"/>
  <c r="O27" i="17" s="1"/>
  <c r="R26" i="17"/>
  <c r="Q26" i="17"/>
  <c r="O26" i="17"/>
  <c r="N26" i="17"/>
  <c r="L26" i="17"/>
  <c r="K26" i="17"/>
  <c r="R25" i="17"/>
  <c r="O25" i="17"/>
  <c r="L25" i="17"/>
  <c r="K25" i="17"/>
  <c r="Q24" i="17"/>
  <c r="L24" i="17"/>
  <c r="N24" i="17" s="1"/>
  <c r="K24" i="17"/>
  <c r="R24" i="17" s="1"/>
  <c r="Q23" i="17"/>
  <c r="L23" i="17"/>
  <c r="N23" i="17" s="1"/>
  <c r="K23" i="17"/>
  <c r="O23" i="17" s="1"/>
  <c r="R22" i="17"/>
  <c r="Q22" i="17"/>
  <c r="O22" i="17"/>
  <c r="N22" i="17"/>
  <c r="L22" i="17"/>
  <c r="K22" i="17"/>
  <c r="R21" i="17"/>
  <c r="O21" i="17"/>
  <c r="L21" i="17"/>
  <c r="Q21" i="17" s="1"/>
  <c r="K21" i="17"/>
  <c r="Q20" i="17"/>
  <c r="N20" i="17"/>
  <c r="L20" i="17"/>
  <c r="K20" i="17"/>
  <c r="R20" i="17" s="1"/>
  <c r="R19" i="17"/>
  <c r="L19" i="17"/>
  <c r="K19" i="17"/>
  <c r="O19" i="17" s="1"/>
  <c r="R18" i="17"/>
  <c r="O18" i="17"/>
  <c r="L18" i="17"/>
  <c r="Q18" i="17" s="1"/>
  <c r="K18" i="17"/>
  <c r="R17" i="17"/>
  <c r="R68" i="17" s="1"/>
  <c r="O17" i="17"/>
  <c r="N17" i="17"/>
  <c r="L17" i="17"/>
  <c r="Q17" i="17" s="1"/>
  <c r="K17" i="17"/>
  <c r="R16" i="17"/>
  <c r="O16" i="17"/>
  <c r="L16" i="17"/>
  <c r="Q16" i="17" s="1"/>
  <c r="K16" i="17"/>
  <c r="R15" i="17"/>
  <c r="O15" i="17"/>
  <c r="L15" i="17"/>
  <c r="K15" i="17"/>
  <c r="R14" i="17"/>
  <c r="O14" i="17"/>
  <c r="L14" i="17"/>
  <c r="Q14" i="17" s="1"/>
  <c r="K14" i="17"/>
  <c r="R13" i="17"/>
  <c r="R64" i="17" s="1"/>
  <c r="O13" i="17"/>
  <c r="N13" i="17"/>
  <c r="L13" i="17"/>
  <c r="Q13" i="17" s="1"/>
  <c r="K13" i="17"/>
  <c r="R12" i="17"/>
  <c r="O12" i="17"/>
  <c r="L12" i="17"/>
  <c r="K12" i="17"/>
  <c r="R11" i="17"/>
  <c r="O11" i="17"/>
  <c r="L11" i="17"/>
  <c r="K11" i="17"/>
  <c r="R10" i="17"/>
  <c r="O10" i="17"/>
  <c r="L10" i="17"/>
  <c r="Q10" i="17" s="1"/>
  <c r="K10" i="17"/>
  <c r="E8" i="17"/>
  <c r="C7" i="17"/>
  <c r="D6" i="17"/>
  <c r="A1" i="17"/>
  <c r="R79" i="16"/>
  <c r="R67" i="16"/>
  <c r="Q58" i="16"/>
  <c r="N58" i="16"/>
  <c r="L58" i="16"/>
  <c r="K58" i="16"/>
  <c r="R57" i="16"/>
  <c r="O57" i="16"/>
  <c r="V57" i="16" s="1"/>
  <c r="L57" i="16"/>
  <c r="K57" i="16"/>
  <c r="Q56" i="16"/>
  <c r="L56" i="16"/>
  <c r="N56" i="16" s="1"/>
  <c r="K56" i="16"/>
  <c r="Q55" i="16"/>
  <c r="N55" i="16"/>
  <c r="L55" i="16"/>
  <c r="K55" i="16"/>
  <c r="R55" i="16" s="1"/>
  <c r="Q54" i="16"/>
  <c r="N54" i="16"/>
  <c r="L54" i="16"/>
  <c r="K54" i="16"/>
  <c r="Q53" i="16"/>
  <c r="N53" i="16"/>
  <c r="L53" i="16"/>
  <c r="K53" i="16"/>
  <c r="Q52" i="16"/>
  <c r="L52" i="16"/>
  <c r="N52" i="16" s="1"/>
  <c r="K52" i="16"/>
  <c r="Q51" i="16"/>
  <c r="N51" i="16"/>
  <c r="L51" i="16"/>
  <c r="K51" i="16"/>
  <c r="R51" i="16" s="1"/>
  <c r="Q50" i="16"/>
  <c r="N50" i="16"/>
  <c r="L50" i="16"/>
  <c r="K50" i="16"/>
  <c r="Q49" i="16"/>
  <c r="N49" i="16"/>
  <c r="L49" i="16"/>
  <c r="K49" i="16"/>
  <c r="Q48" i="16"/>
  <c r="L48" i="16"/>
  <c r="N48" i="16" s="1"/>
  <c r="K48" i="16"/>
  <c r="Q47" i="16"/>
  <c r="N47" i="16"/>
  <c r="L47" i="16"/>
  <c r="K47" i="16"/>
  <c r="R47" i="16" s="1"/>
  <c r="Q46" i="16"/>
  <c r="N46" i="16"/>
  <c r="L46" i="16"/>
  <c r="K46" i="16"/>
  <c r="Q45" i="16"/>
  <c r="N45" i="16"/>
  <c r="L45" i="16"/>
  <c r="K45" i="16"/>
  <c r="Q44" i="16"/>
  <c r="L44" i="16"/>
  <c r="N44" i="16" s="1"/>
  <c r="K44" i="16"/>
  <c r="Q43" i="16"/>
  <c r="N43" i="16"/>
  <c r="L43" i="16"/>
  <c r="K43" i="16"/>
  <c r="R43" i="16" s="1"/>
  <c r="Q42" i="16"/>
  <c r="N42" i="16"/>
  <c r="L42" i="16"/>
  <c r="K42" i="16"/>
  <c r="Q41" i="16"/>
  <c r="N41" i="16"/>
  <c r="L41" i="16"/>
  <c r="K41" i="16"/>
  <c r="Q40" i="16"/>
  <c r="L40" i="16"/>
  <c r="N40" i="16" s="1"/>
  <c r="K40" i="16"/>
  <c r="Q39" i="16"/>
  <c r="N39" i="16"/>
  <c r="L39" i="16"/>
  <c r="K39" i="16"/>
  <c r="R39" i="16" s="1"/>
  <c r="Q38" i="16"/>
  <c r="N38" i="16"/>
  <c r="L38" i="16"/>
  <c r="K38" i="16"/>
  <c r="Q37" i="16"/>
  <c r="N37" i="16"/>
  <c r="L37" i="16"/>
  <c r="K37" i="16"/>
  <c r="Q36" i="16"/>
  <c r="L36" i="16"/>
  <c r="N36" i="16" s="1"/>
  <c r="K36" i="16"/>
  <c r="Q35" i="16"/>
  <c r="N35" i="16"/>
  <c r="L35" i="16"/>
  <c r="K35" i="16"/>
  <c r="R35" i="16" s="1"/>
  <c r="Q34" i="16"/>
  <c r="N34" i="16"/>
  <c r="L34" i="16"/>
  <c r="K34" i="16"/>
  <c r="Q33" i="16"/>
  <c r="N33" i="16"/>
  <c r="L33" i="16"/>
  <c r="K33" i="16"/>
  <c r="Q32" i="16"/>
  <c r="L32" i="16"/>
  <c r="N32" i="16" s="1"/>
  <c r="K32" i="16"/>
  <c r="Q31" i="16"/>
  <c r="N31" i="16"/>
  <c r="L31" i="16"/>
  <c r="K31" i="16"/>
  <c r="R31" i="16" s="1"/>
  <c r="Q30" i="16"/>
  <c r="N30" i="16"/>
  <c r="L30" i="16"/>
  <c r="K30" i="16"/>
  <c r="Q29" i="16"/>
  <c r="N29" i="16"/>
  <c r="L29" i="16"/>
  <c r="K29" i="16"/>
  <c r="Q28" i="16"/>
  <c r="L28" i="16"/>
  <c r="N28" i="16" s="1"/>
  <c r="K28" i="16"/>
  <c r="Q27" i="16"/>
  <c r="N27" i="16"/>
  <c r="L27" i="16"/>
  <c r="K27" i="16"/>
  <c r="R27" i="16" s="1"/>
  <c r="Q26" i="16"/>
  <c r="N26" i="16"/>
  <c r="L26" i="16"/>
  <c r="K26" i="16"/>
  <c r="Q25" i="16"/>
  <c r="N25" i="16"/>
  <c r="L25" i="16"/>
  <c r="K25" i="16"/>
  <c r="Q24" i="16"/>
  <c r="L24" i="16"/>
  <c r="N24" i="16" s="1"/>
  <c r="K24" i="16"/>
  <c r="Q23" i="16"/>
  <c r="N23" i="16"/>
  <c r="L23" i="16"/>
  <c r="K23" i="16"/>
  <c r="R23" i="16" s="1"/>
  <c r="Q22" i="16"/>
  <c r="N22" i="16"/>
  <c r="L22" i="16"/>
  <c r="K22" i="16"/>
  <c r="Q21" i="16"/>
  <c r="N21" i="16"/>
  <c r="L21" i="16"/>
  <c r="K21" i="16"/>
  <c r="Q20" i="16"/>
  <c r="L20" i="16"/>
  <c r="N20" i="16" s="1"/>
  <c r="K20" i="16"/>
  <c r="Q19" i="16"/>
  <c r="N19" i="16"/>
  <c r="L19" i="16"/>
  <c r="K19" i="16"/>
  <c r="R19" i="16" s="1"/>
  <c r="Q18" i="16"/>
  <c r="N18" i="16"/>
  <c r="L18" i="16"/>
  <c r="K18" i="16"/>
  <c r="Q17" i="16"/>
  <c r="N17" i="16"/>
  <c r="L17" i="16"/>
  <c r="K17" i="16"/>
  <c r="Q16" i="16"/>
  <c r="L16" i="16"/>
  <c r="N16" i="16" s="1"/>
  <c r="K16" i="16"/>
  <c r="Q15" i="16"/>
  <c r="N15" i="16"/>
  <c r="L15" i="16"/>
  <c r="K15" i="16"/>
  <c r="R15" i="16" s="1"/>
  <c r="Q14" i="16"/>
  <c r="N14" i="16"/>
  <c r="L14" i="16"/>
  <c r="K14" i="16"/>
  <c r="Q13" i="16"/>
  <c r="N13" i="16"/>
  <c r="L13" i="16"/>
  <c r="K13" i="16"/>
  <c r="Q12" i="16"/>
  <c r="L12" i="16"/>
  <c r="N12" i="16" s="1"/>
  <c r="K12" i="16"/>
  <c r="Q11" i="16"/>
  <c r="N11" i="16"/>
  <c r="L11" i="16"/>
  <c r="K11" i="16"/>
  <c r="R11" i="16" s="1"/>
  <c r="Q10" i="16"/>
  <c r="N10" i="16"/>
  <c r="L10" i="16"/>
  <c r="K10" i="16"/>
  <c r="E8" i="16"/>
  <c r="C7" i="16"/>
  <c r="D6" i="16"/>
  <c r="A1" i="16"/>
  <c r="R79" i="15"/>
  <c r="R78" i="15"/>
  <c r="R67" i="15"/>
  <c r="R58" i="15"/>
  <c r="O58" i="15"/>
  <c r="V58" i="15" s="1"/>
  <c r="L58" i="15"/>
  <c r="K58" i="15"/>
  <c r="Q57" i="15"/>
  <c r="N57" i="15"/>
  <c r="L57" i="15"/>
  <c r="K57" i="15"/>
  <c r="R56" i="15"/>
  <c r="O56" i="15"/>
  <c r="V56" i="15" s="1"/>
  <c r="L56" i="15"/>
  <c r="K56" i="15"/>
  <c r="R55" i="15"/>
  <c r="O55" i="15"/>
  <c r="L55" i="15"/>
  <c r="K55" i="15"/>
  <c r="R54" i="15"/>
  <c r="O54" i="15"/>
  <c r="N54" i="15"/>
  <c r="L54" i="15"/>
  <c r="Q54" i="15" s="1"/>
  <c r="K54" i="15"/>
  <c r="R53" i="15"/>
  <c r="O53" i="15"/>
  <c r="L53" i="15"/>
  <c r="K53" i="15"/>
  <c r="R52" i="15"/>
  <c r="O52" i="15"/>
  <c r="L52" i="15"/>
  <c r="K52" i="15"/>
  <c r="R51" i="15"/>
  <c r="O51" i="15"/>
  <c r="L51" i="15"/>
  <c r="K51" i="15"/>
  <c r="R50" i="15"/>
  <c r="O50" i="15"/>
  <c r="N50" i="15"/>
  <c r="L50" i="15"/>
  <c r="Q50" i="15" s="1"/>
  <c r="K50" i="15"/>
  <c r="R49" i="15"/>
  <c r="O49" i="15"/>
  <c r="L49" i="15"/>
  <c r="K49" i="15"/>
  <c r="R48" i="15"/>
  <c r="O48" i="15"/>
  <c r="L48" i="15"/>
  <c r="K48" i="15"/>
  <c r="R77" i="15" s="1"/>
  <c r="R47" i="15"/>
  <c r="O47" i="15"/>
  <c r="L47" i="15"/>
  <c r="K47" i="15"/>
  <c r="R46" i="15"/>
  <c r="O46" i="15"/>
  <c r="N46" i="15"/>
  <c r="L46" i="15"/>
  <c r="Q46" i="15" s="1"/>
  <c r="K46" i="15"/>
  <c r="R45" i="15"/>
  <c r="O45" i="15"/>
  <c r="L45" i="15"/>
  <c r="K45" i="15"/>
  <c r="R44" i="15"/>
  <c r="O44" i="15"/>
  <c r="L44" i="15"/>
  <c r="K44" i="15"/>
  <c r="R43" i="15"/>
  <c r="O43" i="15"/>
  <c r="L43" i="15"/>
  <c r="K43" i="15"/>
  <c r="R42" i="15"/>
  <c r="O42" i="15"/>
  <c r="N42" i="15"/>
  <c r="L42" i="15"/>
  <c r="Q42" i="15" s="1"/>
  <c r="K42" i="15"/>
  <c r="R41" i="15"/>
  <c r="O41" i="15"/>
  <c r="L41" i="15"/>
  <c r="K41" i="15"/>
  <c r="R40" i="15"/>
  <c r="O40" i="15"/>
  <c r="L40" i="15"/>
  <c r="K40" i="15"/>
  <c r="R39" i="15"/>
  <c r="O39" i="15"/>
  <c r="L39" i="15"/>
  <c r="K39" i="15"/>
  <c r="R38" i="15"/>
  <c r="O38" i="15"/>
  <c r="N38" i="15"/>
  <c r="L38" i="15"/>
  <c r="Q38" i="15" s="1"/>
  <c r="K38" i="15"/>
  <c r="R37" i="15"/>
  <c r="O37" i="15"/>
  <c r="L37" i="15"/>
  <c r="K37" i="15"/>
  <c r="R36" i="15"/>
  <c r="O36" i="15"/>
  <c r="L36" i="15"/>
  <c r="K36" i="15"/>
  <c r="R35" i="15"/>
  <c r="O35" i="15"/>
  <c r="L35" i="15"/>
  <c r="K35" i="15"/>
  <c r="R34" i="15"/>
  <c r="O34" i="15"/>
  <c r="N34" i="15"/>
  <c r="L34" i="15"/>
  <c r="Q34" i="15" s="1"/>
  <c r="K34" i="15"/>
  <c r="R33" i="15"/>
  <c r="O33" i="15"/>
  <c r="L33" i="15"/>
  <c r="K33" i="15"/>
  <c r="O32" i="15"/>
  <c r="L32" i="15"/>
  <c r="K32" i="15"/>
  <c r="R32" i="15" s="1"/>
  <c r="R31" i="15"/>
  <c r="O31" i="15"/>
  <c r="L31" i="15"/>
  <c r="K31" i="15"/>
  <c r="R30" i="15"/>
  <c r="Q30" i="15"/>
  <c r="O30" i="15"/>
  <c r="N30" i="15"/>
  <c r="L30" i="15"/>
  <c r="K30" i="15"/>
  <c r="R29" i="15"/>
  <c r="O29" i="15"/>
  <c r="L29" i="15"/>
  <c r="K29" i="15"/>
  <c r="O28" i="15"/>
  <c r="L28" i="15"/>
  <c r="K28" i="15"/>
  <c r="R28" i="15" s="1"/>
  <c r="R70" i="15" s="1"/>
  <c r="S70" i="15" s="1"/>
  <c r="R27" i="15"/>
  <c r="O27" i="15"/>
  <c r="L27" i="15"/>
  <c r="K27" i="15"/>
  <c r="R26" i="15"/>
  <c r="Q26" i="15"/>
  <c r="O26" i="15"/>
  <c r="N26" i="15"/>
  <c r="L26" i="15"/>
  <c r="K26" i="15"/>
  <c r="R25" i="15"/>
  <c r="O25" i="15"/>
  <c r="L25" i="15"/>
  <c r="K25" i="15"/>
  <c r="O24" i="15"/>
  <c r="L24" i="15"/>
  <c r="K24" i="15"/>
  <c r="R24" i="15" s="1"/>
  <c r="R23" i="15"/>
  <c r="O23" i="15"/>
  <c r="L23" i="15"/>
  <c r="K23" i="15"/>
  <c r="R22" i="15"/>
  <c r="Q22" i="15"/>
  <c r="O22" i="15"/>
  <c r="N22" i="15"/>
  <c r="L22" i="15"/>
  <c r="K22" i="15"/>
  <c r="R21" i="15"/>
  <c r="O21" i="15"/>
  <c r="L21" i="15"/>
  <c r="K21" i="15"/>
  <c r="O20" i="15"/>
  <c r="L20" i="15"/>
  <c r="K20" i="15"/>
  <c r="R20" i="15" s="1"/>
  <c r="R19" i="15"/>
  <c r="O19" i="15"/>
  <c r="L19" i="15"/>
  <c r="K19" i="15"/>
  <c r="R18" i="15"/>
  <c r="Q18" i="15"/>
  <c r="O18" i="15"/>
  <c r="N18" i="15"/>
  <c r="L18" i="15"/>
  <c r="K18" i="15"/>
  <c r="R17" i="15"/>
  <c r="R68" i="15" s="1"/>
  <c r="S68" i="15" s="1"/>
  <c r="O17" i="15"/>
  <c r="L17" i="15"/>
  <c r="K17" i="15"/>
  <c r="O16" i="15"/>
  <c r="L16" i="15"/>
  <c r="K16" i="15"/>
  <c r="R16" i="15" s="1"/>
  <c r="R15" i="15"/>
  <c r="O15" i="15"/>
  <c r="L15" i="15"/>
  <c r="K15" i="15"/>
  <c r="R14" i="15"/>
  <c r="Q14" i="15"/>
  <c r="O14" i="15"/>
  <c r="N14" i="15"/>
  <c r="L14" i="15"/>
  <c r="K14" i="15"/>
  <c r="R13" i="15"/>
  <c r="R64" i="15" s="1"/>
  <c r="S64" i="15" s="1"/>
  <c r="O13" i="15"/>
  <c r="L13" i="15"/>
  <c r="K13" i="15"/>
  <c r="O12" i="15"/>
  <c r="L12" i="15"/>
  <c r="K12" i="15"/>
  <c r="R12" i="15" s="1"/>
  <c r="R11" i="15"/>
  <c r="O11" i="15"/>
  <c r="L11" i="15"/>
  <c r="K11" i="15"/>
  <c r="R10" i="15"/>
  <c r="Q10" i="15"/>
  <c r="O10" i="15"/>
  <c r="N10" i="15"/>
  <c r="L10" i="15"/>
  <c r="K10" i="15"/>
  <c r="K59" i="15" s="1"/>
  <c r="E8" i="15"/>
  <c r="C7" i="15"/>
  <c r="D6" i="15"/>
  <c r="A1" i="15"/>
  <c r="R79" i="14"/>
  <c r="R67" i="14"/>
  <c r="V58" i="14"/>
  <c r="R58" i="14"/>
  <c r="Q58" i="14"/>
  <c r="O58" i="14"/>
  <c r="L58" i="14"/>
  <c r="N58" i="14" s="1"/>
  <c r="K58" i="14"/>
  <c r="R57" i="14"/>
  <c r="Q57" i="14"/>
  <c r="O57" i="14"/>
  <c r="V57" i="14" s="1"/>
  <c r="N57" i="14"/>
  <c r="L57" i="14"/>
  <c r="K57" i="14"/>
  <c r="R56" i="14"/>
  <c r="Q56" i="14"/>
  <c r="O56" i="14"/>
  <c r="V56" i="14" s="1"/>
  <c r="N56" i="14"/>
  <c r="L56" i="14"/>
  <c r="K56" i="14"/>
  <c r="L55" i="14"/>
  <c r="K55" i="14"/>
  <c r="O55" i="14" s="1"/>
  <c r="R54" i="14"/>
  <c r="O54" i="14"/>
  <c r="N54" i="14"/>
  <c r="L54" i="14"/>
  <c r="Q54" i="14" s="1"/>
  <c r="K54" i="14"/>
  <c r="O53" i="14"/>
  <c r="L53" i="14"/>
  <c r="N53" i="14" s="1"/>
  <c r="K53" i="14"/>
  <c r="R53" i="14" s="1"/>
  <c r="R52" i="14"/>
  <c r="O52" i="14"/>
  <c r="L52" i="14"/>
  <c r="K52" i="14"/>
  <c r="R51" i="14"/>
  <c r="Q51" i="14"/>
  <c r="O51" i="14"/>
  <c r="N51" i="14"/>
  <c r="L51" i="14"/>
  <c r="K51" i="14"/>
  <c r="R50" i="14"/>
  <c r="O50" i="14"/>
  <c r="N50" i="14"/>
  <c r="L50" i="14"/>
  <c r="Q50" i="14" s="1"/>
  <c r="K50" i="14"/>
  <c r="L49" i="14"/>
  <c r="K49" i="14"/>
  <c r="R76" i="14" s="1"/>
  <c r="R48" i="14"/>
  <c r="Q48" i="14"/>
  <c r="O48" i="14"/>
  <c r="N48" i="14"/>
  <c r="L48" i="14"/>
  <c r="K48" i="14"/>
  <c r="R47" i="14"/>
  <c r="Q47" i="14"/>
  <c r="O47" i="14"/>
  <c r="L47" i="14"/>
  <c r="N47" i="14" s="1"/>
  <c r="K47" i="14"/>
  <c r="N46" i="14"/>
  <c r="L46" i="14"/>
  <c r="Q46" i="14" s="1"/>
  <c r="K46" i="14"/>
  <c r="R45" i="14"/>
  <c r="Q45" i="14"/>
  <c r="O45" i="14"/>
  <c r="L45" i="14"/>
  <c r="N45" i="14" s="1"/>
  <c r="K45" i="14"/>
  <c r="R44" i="14"/>
  <c r="Q44" i="14"/>
  <c r="O44" i="14"/>
  <c r="L44" i="14"/>
  <c r="N44" i="14" s="1"/>
  <c r="K44" i="14"/>
  <c r="O43" i="14"/>
  <c r="L43" i="14"/>
  <c r="K43" i="14"/>
  <c r="R43" i="14" s="1"/>
  <c r="L42" i="14"/>
  <c r="K42" i="14"/>
  <c r="R42" i="14" s="1"/>
  <c r="R41" i="14"/>
  <c r="O41" i="14"/>
  <c r="N41" i="14"/>
  <c r="L41" i="14"/>
  <c r="Q41" i="14" s="1"/>
  <c r="K41" i="14"/>
  <c r="R40" i="14"/>
  <c r="Q40" i="14"/>
  <c r="O40" i="14"/>
  <c r="L40" i="14"/>
  <c r="N40" i="14" s="1"/>
  <c r="K40" i="14"/>
  <c r="O39" i="14"/>
  <c r="L39" i="14"/>
  <c r="K39" i="14"/>
  <c r="R39" i="14" s="1"/>
  <c r="L38" i="14"/>
  <c r="K38" i="14"/>
  <c r="R38" i="14" s="1"/>
  <c r="R37" i="14"/>
  <c r="O37" i="14"/>
  <c r="N37" i="14"/>
  <c r="L37" i="14"/>
  <c r="Q37" i="14" s="1"/>
  <c r="K37" i="14"/>
  <c r="R36" i="14"/>
  <c r="Q36" i="14"/>
  <c r="O36" i="14"/>
  <c r="L36" i="14"/>
  <c r="N36" i="14" s="1"/>
  <c r="K36" i="14"/>
  <c r="O35" i="14"/>
  <c r="L35" i="14"/>
  <c r="K35" i="14"/>
  <c r="R35" i="14" s="1"/>
  <c r="L34" i="14"/>
  <c r="K34" i="14"/>
  <c r="R34" i="14" s="1"/>
  <c r="R33" i="14"/>
  <c r="O33" i="14"/>
  <c r="N33" i="14"/>
  <c r="L33" i="14"/>
  <c r="Q33" i="14" s="1"/>
  <c r="K33" i="14"/>
  <c r="R32" i="14"/>
  <c r="Q32" i="14"/>
  <c r="O32" i="14"/>
  <c r="L32" i="14"/>
  <c r="N32" i="14" s="1"/>
  <c r="K32" i="14"/>
  <c r="O31" i="14"/>
  <c r="L31" i="14"/>
  <c r="K31" i="14"/>
  <c r="R31" i="14" s="1"/>
  <c r="L30" i="14"/>
  <c r="K30" i="14"/>
  <c r="R30" i="14" s="1"/>
  <c r="R29" i="14"/>
  <c r="O29" i="14"/>
  <c r="N29" i="14"/>
  <c r="L29" i="14"/>
  <c r="Q29" i="14" s="1"/>
  <c r="K29" i="14"/>
  <c r="R28" i="14"/>
  <c r="R70" i="14" s="1"/>
  <c r="Q28" i="14"/>
  <c r="O28" i="14"/>
  <c r="L28" i="14"/>
  <c r="N28" i="14" s="1"/>
  <c r="K28" i="14"/>
  <c r="O27" i="14"/>
  <c r="L27" i="14"/>
  <c r="K27" i="14"/>
  <c r="R27" i="14" s="1"/>
  <c r="L26" i="14"/>
  <c r="K26" i="14"/>
  <c r="R26" i="14" s="1"/>
  <c r="R25" i="14"/>
  <c r="O25" i="14"/>
  <c r="N25" i="14"/>
  <c r="L25" i="14"/>
  <c r="Q25" i="14" s="1"/>
  <c r="K25" i="14"/>
  <c r="R24" i="14"/>
  <c r="Q24" i="14"/>
  <c r="O24" i="14"/>
  <c r="L24" i="14"/>
  <c r="N24" i="14" s="1"/>
  <c r="K24" i="14"/>
  <c r="O23" i="14"/>
  <c r="L23" i="14"/>
  <c r="K23" i="14"/>
  <c r="R23" i="14" s="1"/>
  <c r="L22" i="14"/>
  <c r="K22" i="14"/>
  <c r="R22" i="14" s="1"/>
  <c r="R21" i="14"/>
  <c r="O21" i="14"/>
  <c r="N21" i="14"/>
  <c r="L21" i="14"/>
  <c r="Q21" i="14" s="1"/>
  <c r="K21" i="14"/>
  <c r="R20" i="14"/>
  <c r="Q20" i="14"/>
  <c r="O20" i="14"/>
  <c r="L20" i="14"/>
  <c r="N20" i="14" s="1"/>
  <c r="K20" i="14"/>
  <c r="O19" i="14"/>
  <c r="L19" i="14"/>
  <c r="K19" i="14"/>
  <c r="R19" i="14" s="1"/>
  <c r="L18" i="14"/>
  <c r="K18" i="14"/>
  <c r="R18" i="14" s="1"/>
  <c r="R17" i="14"/>
  <c r="R68" i="14" s="1"/>
  <c r="O17" i="14"/>
  <c r="N17" i="14"/>
  <c r="L17" i="14"/>
  <c r="Q17" i="14" s="1"/>
  <c r="K17" i="14"/>
  <c r="R16" i="14"/>
  <c r="Q16" i="14"/>
  <c r="O16" i="14"/>
  <c r="L16" i="14"/>
  <c r="N16" i="14" s="1"/>
  <c r="K16" i="14"/>
  <c r="O15" i="14"/>
  <c r="L15" i="14"/>
  <c r="K15" i="14"/>
  <c r="R15" i="14" s="1"/>
  <c r="L14" i="14"/>
  <c r="K14" i="14"/>
  <c r="R14" i="14" s="1"/>
  <c r="R13" i="14"/>
  <c r="R64" i="14" s="1"/>
  <c r="O13" i="14"/>
  <c r="N13" i="14"/>
  <c r="L13" i="14"/>
  <c r="Q13" i="14" s="1"/>
  <c r="K13" i="14"/>
  <c r="R12" i="14"/>
  <c r="Q12" i="14"/>
  <c r="O12" i="14"/>
  <c r="L12" i="14"/>
  <c r="N12" i="14" s="1"/>
  <c r="K12" i="14"/>
  <c r="O11" i="14"/>
  <c r="L11" i="14"/>
  <c r="K11" i="14"/>
  <c r="R11" i="14" s="1"/>
  <c r="L10" i="14"/>
  <c r="K10" i="14"/>
  <c r="R10" i="14" s="1"/>
  <c r="E8" i="14"/>
  <c r="C7" i="14"/>
  <c r="D6" i="14"/>
  <c r="A1" i="14"/>
  <c r="R79" i="13"/>
  <c r="R67" i="13"/>
  <c r="L59" i="13"/>
  <c r="N58" i="13"/>
  <c r="L58" i="13"/>
  <c r="Q58" i="13" s="1"/>
  <c r="K58" i="13"/>
  <c r="L57" i="13"/>
  <c r="K57" i="13"/>
  <c r="R57" i="13" s="1"/>
  <c r="Q56" i="13"/>
  <c r="L56" i="13"/>
  <c r="N56" i="13" s="1"/>
  <c r="K56" i="13"/>
  <c r="R55" i="13"/>
  <c r="Q55" i="13"/>
  <c r="O55" i="13"/>
  <c r="L55" i="13"/>
  <c r="N55" i="13" s="1"/>
  <c r="K55" i="13"/>
  <c r="Q54" i="13"/>
  <c r="O54" i="13"/>
  <c r="N54" i="13"/>
  <c r="L54" i="13"/>
  <c r="K54" i="13"/>
  <c r="R54" i="13" s="1"/>
  <c r="N53" i="13"/>
  <c r="L53" i="13"/>
  <c r="Q53" i="13" s="1"/>
  <c r="K53" i="13"/>
  <c r="Q52" i="13"/>
  <c r="L52" i="13"/>
  <c r="N52" i="13" s="1"/>
  <c r="K52" i="13"/>
  <c r="R51" i="13"/>
  <c r="Q51" i="13"/>
  <c r="O51" i="13"/>
  <c r="L51" i="13"/>
  <c r="N51" i="13" s="1"/>
  <c r="K51" i="13"/>
  <c r="Q50" i="13"/>
  <c r="O50" i="13"/>
  <c r="N50" i="13"/>
  <c r="L50" i="13"/>
  <c r="K50" i="13"/>
  <c r="R50" i="13" s="1"/>
  <c r="N49" i="13"/>
  <c r="L49" i="13"/>
  <c r="Q49" i="13" s="1"/>
  <c r="K49" i="13"/>
  <c r="Q48" i="13"/>
  <c r="L48" i="13"/>
  <c r="N48" i="13" s="1"/>
  <c r="K48" i="13"/>
  <c r="R47" i="13"/>
  <c r="Q47" i="13"/>
  <c r="O47" i="13"/>
  <c r="L47" i="13"/>
  <c r="N47" i="13" s="1"/>
  <c r="K47" i="13"/>
  <c r="Q46" i="13"/>
  <c r="O46" i="13"/>
  <c r="N46" i="13"/>
  <c r="L46" i="13"/>
  <c r="K46" i="13"/>
  <c r="R46" i="13" s="1"/>
  <c r="N45" i="13"/>
  <c r="L45" i="13"/>
  <c r="Q45" i="13" s="1"/>
  <c r="K45" i="13"/>
  <c r="Q44" i="13"/>
  <c r="L44" i="13"/>
  <c r="N44" i="13" s="1"/>
  <c r="K44" i="13"/>
  <c r="R43" i="13"/>
  <c r="Q43" i="13"/>
  <c r="O43" i="13"/>
  <c r="L43" i="13"/>
  <c r="N43" i="13" s="1"/>
  <c r="K43" i="13"/>
  <c r="Q42" i="13"/>
  <c r="O42" i="13"/>
  <c r="N42" i="13"/>
  <c r="L42" i="13"/>
  <c r="K42" i="13"/>
  <c r="R42" i="13" s="1"/>
  <c r="N41" i="13"/>
  <c r="L41" i="13"/>
  <c r="Q41" i="13" s="1"/>
  <c r="K41" i="13"/>
  <c r="Q40" i="13"/>
  <c r="L40" i="13"/>
  <c r="N40" i="13" s="1"/>
  <c r="K40" i="13"/>
  <c r="R39" i="13"/>
  <c r="Q39" i="13"/>
  <c r="O39" i="13"/>
  <c r="L39" i="13"/>
  <c r="N39" i="13" s="1"/>
  <c r="K39" i="13"/>
  <c r="Q38" i="13"/>
  <c r="O38" i="13"/>
  <c r="N38" i="13"/>
  <c r="L38" i="13"/>
  <c r="K38" i="13"/>
  <c r="R38" i="13" s="1"/>
  <c r="N37" i="13"/>
  <c r="L37" i="13"/>
  <c r="Q37" i="13" s="1"/>
  <c r="K37" i="13"/>
  <c r="Q36" i="13"/>
  <c r="L36" i="13"/>
  <c r="N36" i="13" s="1"/>
  <c r="K36" i="13"/>
  <c r="R35" i="13"/>
  <c r="Q35" i="13"/>
  <c r="O35" i="13"/>
  <c r="L35" i="13"/>
  <c r="N35" i="13" s="1"/>
  <c r="K35" i="13"/>
  <c r="Q34" i="13"/>
  <c r="O34" i="13"/>
  <c r="N34" i="13"/>
  <c r="L34" i="13"/>
  <c r="K34" i="13"/>
  <c r="R34" i="13" s="1"/>
  <c r="N33" i="13"/>
  <c r="L33" i="13"/>
  <c r="Q33" i="13" s="1"/>
  <c r="K33" i="13"/>
  <c r="Q32" i="13"/>
  <c r="L32" i="13"/>
  <c r="N32" i="13" s="1"/>
  <c r="K32" i="13"/>
  <c r="R31" i="13"/>
  <c r="Q31" i="13"/>
  <c r="O31" i="13"/>
  <c r="L31" i="13"/>
  <c r="N31" i="13" s="1"/>
  <c r="K31" i="13"/>
  <c r="Q30" i="13"/>
  <c r="O30" i="13"/>
  <c r="N30" i="13"/>
  <c r="L30" i="13"/>
  <c r="K30" i="13"/>
  <c r="R30" i="13" s="1"/>
  <c r="N29" i="13"/>
  <c r="L29" i="13"/>
  <c r="Q29" i="13" s="1"/>
  <c r="K29" i="13"/>
  <c r="Q28" i="13"/>
  <c r="L28" i="13"/>
  <c r="N28" i="13" s="1"/>
  <c r="K28" i="13"/>
  <c r="R27" i="13"/>
  <c r="Q27" i="13"/>
  <c r="O27" i="13"/>
  <c r="L27" i="13"/>
  <c r="N27" i="13" s="1"/>
  <c r="K27" i="13"/>
  <c r="Q26" i="13"/>
  <c r="O26" i="13"/>
  <c r="N26" i="13"/>
  <c r="L26" i="13"/>
  <c r="K26" i="13"/>
  <c r="R26" i="13" s="1"/>
  <c r="N25" i="13"/>
  <c r="L25" i="13"/>
  <c r="Q25" i="13" s="1"/>
  <c r="K25" i="13"/>
  <c r="Q24" i="13"/>
  <c r="L24" i="13"/>
  <c r="N24" i="13" s="1"/>
  <c r="K24" i="13"/>
  <c r="R23" i="13"/>
  <c r="Q23" i="13"/>
  <c r="O23" i="13"/>
  <c r="L23" i="13"/>
  <c r="N23" i="13" s="1"/>
  <c r="K23" i="13"/>
  <c r="Q22" i="13"/>
  <c r="O22" i="13"/>
  <c r="N22" i="13"/>
  <c r="L22" i="13"/>
  <c r="K22" i="13"/>
  <c r="R22" i="13" s="1"/>
  <c r="N21" i="13"/>
  <c r="L21" i="13"/>
  <c r="Q21" i="13" s="1"/>
  <c r="K21" i="13"/>
  <c r="Q20" i="13"/>
  <c r="L20" i="13"/>
  <c r="N20" i="13" s="1"/>
  <c r="K20" i="13"/>
  <c r="R19" i="13"/>
  <c r="Q19" i="13"/>
  <c r="O19" i="13"/>
  <c r="L19" i="13"/>
  <c r="N19" i="13" s="1"/>
  <c r="K19" i="13"/>
  <c r="Q18" i="13"/>
  <c r="O18" i="13"/>
  <c r="N18" i="13"/>
  <c r="L18" i="13"/>
  <c r="K18" i="13"/>
  <c r="R18" i="13" s="1"/>
  <c r="N17" i="13"/>
  <c r="L17" i="13"/>
  <c r="Q17" i="13" s="1"/>
  <c r="K17" i="13"/>
  <c r="Q16" i="13"/>
  <c r="L16" i="13"/>
  <c r="N16" i="13" s="1"/>
  <c r="K16" i="13"/>
  <c r="R15" i="13"/>
  <c r="Q15" i="13"/>
  <c r="O15" i="13"/>
  <c r="L15" i="13"/>
  <c r="N15" i="13" s="1"/>
  <c r="K15" i="13"/>
  <c r="Q14" i="13"/>
  <c r="O14" i="13"/>
  <c r="N14" i="13"/>
  <c r="L14" i="13"/>
  <c r="K14" i="13"/>
  <c r="R14" i="13" s="1"/>
  <c r="N13" i="13"/>
  <c r="L13" i="13"/>
  <c r="Q13" i="13" s="1"/>
  <c r="K13" i="13"/>
  <c r="Q12" i="13"/>
  <c r="L12" i="13"/>
  <c r="N12" i="13" s="1"/>
  <c r="K12" i="13"/>
  <c r="R11" i="13"/>
  <c r="Q11" i="13"/>
  <c r="O11" i="13"/>
  <c r="L11" i="13"/>
  <c r="N11" i="13" s="1"/>
  <c r="K11" i="13"/>
  <c r="Q10" i="13"/>
  <c r="O10" i="13"/>
  <c r="N10" i="13"/>
  <c r="L10" i="13"/>
  <c r="K10" i="13"/>
  <c r="R10" i="13" s="1"/>
  <c r="E8" i="13"/>
  <c r="C7" i="13"/>
  <c r="D6" i="13"/>
  <c r="A1" i="13"/>
  <c r="R79" i="12"/>
  <c r="R76" i="12"/>
  <c r="R67" i="12"/>
  <c r="R58" i="12"/>
  <c r="Q58" i="12"/>
  <c r="O58" i="12"/>
  <c r="L58" i="12"/>
  <c r="N58" i="12" s="1"/>
  <c r="K58" i="12"/>
  <c r="Q57" i="12"/>
  <c r="O57" i="12"/>
  <c r="V57" i="12" s="1"/>
  <c r="N57" i="12"/>
  <c r="L57" i="12"/>
  <c r="K57" i="12"/>
  <c r="R57" i="12" s="1"/>
  <c r="R56" i="12"/>
  <c r="O56" i="12"/>
  <c r="V56" i="12" s="1"/>
  <c r="L56" i="12"/>
  <c r="K56" i="12"/>
  <c r="L55" i="12"/>
  <c r="K55" i="12"/>
  <c r="R55" i="12" s="1"/>
  <c r="R54" i="12"/>
  <c r="O54" i="12"/>
  <c r="N54" i="12"/>
  <c r="L54" i="12"/>
  <c r="Q54" i="12" s="1"/>
  <c r="K54" i="12"/>
  <c r="R53" i="12"/>
  <c r="Q53" i="12"/>
  <c r="O53" i="12"/>
  <c r="L53" i="12"/>
  <c r="N53" i="12" s="1"/>
  <c r="K53" i="12"/>
  <c r="R52" i="12"/>
  <c r="O52" i="12"/>
  <c r="L52" i="12"/>
  <c r="K52" i="12"/>
  <c r="L51" i="12"/>
  <c r="K51" i="12"/>
  <c r="R51" i="12" s="1"/>
  <c r="R50" i="12"/>
  <c r="O50" i="12"/>
  <c r="N50" i="12"/>
  <c r="L50" i="12"/>
  <c r="Q50" i="12" s="1"/>
  <c r="K50" i="12"/>
  <c r="R49" i="12"/>
  <c r="Q49" i="12"/>
  <c r="O49" i="12"/>
  <c r="L49" i="12"/>
  <c r="N49" i="12" s="1"/>
  <c r="K49" i="12"/>
  <c r="R48" i="12"/>
  <c r="O48" i="12"/>
  <c r="L48" i="12"/>
  <c r="K48" i="12"/>
  <c r="R77" i="12" s="1"/>
  <c r="L47" i="12"/>
  <c r="K47" i="12"/>
  <c r="R47" i="12" s="1"/>
  <c r="R46" i="12"/>
  <c r="O46" i="12"/>
  <c r="N46" i="12"/>
  <c r="L46" i="12"/>
  <c r="Q46" i="12" s="1"/>
  <c r="K46" i="12"/>
  <c r="R45" i="12"/>
  <c r="Q45" i="12"/>
  <c r="O45" i="12"/>
  <c r="L45" i="12"/>
  <c r="N45" i="12" s="1"/>
  <c r="K45" i="12"/>
  <c r="R44" i="12"/>
  <c r="O44" i="12"/>
  <c r="L44" i="12"/>
  <c r="K44" i="12"/>
  <c r="L43" i="12"/>
  <c r="K43" i="12"/>
  <c r="R43" i="12" s="1"/>
  <c r="R42" i="12"/>
  <c r="O42" i="12"/>
  <c r="N42" i="12"/>
  <c r="L42" i="12"/>
  <c r="Q42" i="12" s="1"/>
  <c r="K42" i="12"/>
  <c r="R41" i="12"/>
  <c r="Q41" i="12"/>
  <c r="O41" i="12"/>
  <c r="L41" i="12"/>
  <c r="N41" i="12" s="1"/>
  <c r="K41" i="12"/>
  <c r="R40" i="12"/>
  <c r="O40" i="12"/>
  <c r="L40" i="12"/>
  <c r="K40" i="12"/>
  <c r="L39" i="12"/>
  <c r="K39" i="12"/>
  <c r="R39" i="12" s="1"/>
  <c r="R38" i="12"/>
  <c r="O38" i="12"/>
  <c r="N38" i="12"/>
  <c r="L38" i="12"/>
  <c r="Q38" i="12" s="1"/>
  <c r="K38" i="12"/>
  <c r="R37" i="12"/>
  <c r="Q37" i="12"/>
  <c r="O37" i="12"/>
  <c r="L37" i="12"/>
  <c r="N37" i="12" s="1"/>
  <c r="K37" i="12"/>
  <c r="R36" i="12"/>
  <c r="O36" i="12"/>
  <c r="L36" i="12"/>
  <c r="K36" i="12"/>
  <c r="L35" i="12"/>
  <c r="K35" i="12"/>
  <c r="R34" i="12"/>
  <c r="O34" i="12"/>
  <c r="N34" i="12"/>
  <c r="L34" i="12"/>
  <c r="Q34" i="12" s="1"/>
  <c r="K34" i="12"/>
  <c r="R33" i="12"/>
  <c r="Q33" i="12"/>
  <c r="O33" i="12"/>
  <c r="L33" i="12"/>
  <c r="N33" i="12" s="1"/>
  <c r="K33" i="12"/>
  <c r="R32" i="12"/>
  <c r="O32" i="12"/>
  <c r="N32" i="12"/>
  <c r="L32" i="12"/>
  <c r="Q32" i="12" s="1"/>
  <c r="K32" i="12"/>
  <c r="L31" i="12"/>
  <c r="K31" i="12"/>
  <c r="R30" i="12"/>
  <c r="O30" i="12"/>
  <c r="N30" i="12"/>
  <c r="L30" i="12"/>
  <c r="Q30" i="12" s="1"/>
  <c r="K30" i="12"/>
  <c r="R29" i="12"/>
  <c r="Q29" i="12"/>
  <c r="O29" i="12"/>
  <c r="L29" i="12"/>
  <c r="N29" i="12" s="1"/>
  <c r="K29" i="12"/>
  <c r="R28" i="12"/>
  <c r="R70" i="12" s="1"/>
  <c r="O28" i="12"/>
  <c r="L28" i="12"/>
  <c r="Q28" i="12" s="1"/>
  <c r="K28" i="12"/>
  <c r="L27" i="12"/>
  <c r="K27" i="12"/>
  <c r="R26" i="12"/>
  <c r="O26" i="12"/>
  <c r="N26" i="12"/>
  <c r="L26" i="12"/>
  <c r="Q26" i="12" s="1"/>
  <c r="K26" i="12"/>
  <c r="R25" i="12"/>
  <c r="Q25" i="12"/>
  <c r="O25" i="12"/>
  <c r="L25" i="12"/>
  <c r="N25" i="12" s="1"/>
  <c r="K25" i="12"/>
  <c r="R24" i="12"/>
  <c r="O24" i="12"/>
  <c r="N24" i="12"/>
  <c r="L24" i="12"/>
  <c r="Q24" i="12" s="1"/>
  <c r="K24" i="12"/>
  <c r="L23" i="12"/>
  <c r="K23" i="12"/>
  <c r="R22" i="12"/>
  <c r="O22" i="12"/>
  <c r="N22" i="12"/>
  <c r="L22" i="12"/>
  <c r="Q22" i="12" s="1"/>
  <c r="K22" i="12"/>
  <c r="R21" i="12"/>
  <c r="Q21" i="12"/>
  <c r="O21" i="12"/>
  <c r="L21" i="12"/>
  <c r="N21" i="12" s="1"/>
  <c r="K21" i="12"/>
  <c r="R20" i="12"/>
  <c r="O20" i="12"/>
  <c r="L20" i="12"/>
  <c r="Q20" i="12" s="1"/>
  <c r="K20" i="12"/>
  <c r="L19" i="12"/>
  <c r="K19" i="12"/>
  <c r="R18" i="12"/>
  <c r="N18" i="12"/>
  <c r="L18" i="12"/>
  <c r="Q18" i="12" s="1"/>
  <c r="K18" i="12"/>
  <c r="R17" i="12"/>
  <c r="R68" i="12" s="1"/>
  <c r="Q17" i="12"/>
  <c r="O17" i="12"/>
  <c r="L17" i="12"/>
  <c r="N17" i="12" s="1"/>
  <c r="K17" i="12"/>
  <c r="R16" i="12"/>
  <c r="O16" i="12"/>
  <c r="L16" i="12"/>
  <c r="Q16" i="12" s="1"/>
  <c r="K16" i="12"/>
  <c r="L15" i="12"/>
  <c r="K15" i="12"/>
  <c r="R14" i="12"/>
  <c r="N14" i="12"/>
  <c r="L14" i="12"/>
  <c r="Q14" i="12" s="1"/>
  <c r="K14" i="12"/>
  <c r="O14" i="12" s="1"/>
  <c r="R13" i="12"/>
  <c r="Q13" i="12"/>
  <c r="O13" i="12"/>
  <c r="L13" i="12"/>
  <c r="N13" i="12" s="1"/>
  <c r="K13" i="12"/>
  <c r="R12" i="12"/>
  <c r="O12" i="12"/>
  <c r="L12" i="12"/>
  <c r="Q12" i="12" s="1"/>
  <c r="K12" i="12"/>
  <c r="L11" i="12"/>
  <c r="K11" i="12"/>
  <c r="R10" i="12"/>
  <c r="N10" i="12"/>
  <c r="L10" i="12"/>
  <c r="Q10" i="12" s="1"/>
  <c r="K10" i="12"/>
  <c r="O10" i="12" s="1"/>
  <c r="E8" i="12"/>
  <c r="C7" i="12"/>
  <c r="D6" i="12"/>
  <c r="A1" i="12"/>
  <c r="R79" i="11"/>
  <c r="R77" i="11"/>
  <c r="R67" i="11"/>
  <c r="Q58" i="11"/>
  <c r="O58" i="11"/>
  <c r="L58" i="11"/>
  <c r="N58" i="11" s="1"/>
  <c r="K58" i="11"/>
  <c r="R58" i="11" s="1"/>
  <c r="V58" i="11" s="1"/>
  <c r="Q57" i="11"/>
  <c r="N57" i="11"/>
  <c r="L57" i="11"/>
  <c r="K57" i="11"/>
  <c r="R57" i="11" s="1"/>
  <c r="R56" i="11"/>
  <c r="O56" i="11"/>
  <c r="V56" i="11" s="1"/>
  <c r="L56" i="11"/>
  <c r="Q56" i="11" s="1"/>
  <c r="K56" i="11"/>
  <c r="R55" i="11"/>
  <c r="O55" i="11"/>
  <c r="L55" i="11"/>
  <c r="N55" i="11" s="1"/>
  <c r="K55" i="11"/>
  <c r="N54" i="11"/>
  <c r="L54" i="11"/>
  <c r="Q54" i="11" s="1"/>
  <c r="K54" i="11"/>
  <c r="R54" i="11" s="1"/>
  <c r="Q53" i="11"/>
  <c r="L53" i="11"/>
  <c r="N53" i="11" s="1"/>
  <c r="K53" i="11"/>
  <c r="R53" i="11" s="1"/>
  <c r="R52" i="11"/>
  <c r="O52" i="11"/>
  <c r="L52" i="11"/>
  <c r="N52" i="11" s="1"/>
  <c r="K52" i="11"/>
  <c r="R51" i="11"/>
  <c r="O51" i="11"/>
  <c r="L51" i="11"/>
  <c r="Q51" i="11" s="1"/>
  <c r="K51" i="11"/>
  <c r="R50" i="11"/>
  <c r="O50" i="11"/>
  <c r="L50" i="11"/>
  <c r="Q50" i="11" s="1"/>
  <c r="K50" i="11"/>
  <c r="R49" i="11"/>
  <c r="O49" i="11"/>
  <c r="L49" i="11"/>
  <c r="Q49" i="11" s="1"/>
  <c r="K49" i="11"/>
  <c r="R48" i="11"/>
  <c r="O48" i="11"/>
  <c r="L48" i="11"/>
  <c r="N48" i="11" s="1"/>
  <c r="K48" i="11"/>
  <c r="R47" i="11"/>
  <c r="O47" i="11"/>
  <c r="L47" i="11"/>
  <c r="Q47" i="11" s="1"/>
  <c r="K47" i="11"/>
  <c r="R46" i="11"/>
  <c r="O46" i="11"/>
  <c r="N46" i="11"/>
  <c r="L46" i="11"/>
  <c r="Q46" i="11" s="1"/>
  <c r="K46" i="11"/>
  <c r="R45" i="11"/>
  <c r="O45" i="11"/>
  <c r="L45" i="11"/>
  <c r="Q45" i="11" s="1"/>
  <c r="K45" i="11"/>
  <c r="R44" i="11"/>
  <c r="O44" i="11"/>
  <c r="L44" i="11"/>
  <c r="N44" i="11" s="1"/>
  <c r="K44" i="11"/>
  <c r="R43" i="11"/>
  <c r="O43" i="11"/>
  <c r="L43" i="11"/>
  <c r="Q43" i="11" s="1"/>
  <c r="K43" i="11"/>
  <c r="R42" i="11"/>
  <c r="O42" i="11"/>
  <c r="N42" i="11"/>
  <c r="L42" i="11"/>
  <c r="Q42" i="11" s="1"/>
  <c r="K42" i="11"/>
  <c r="R41" i="11"/>
  <c r="O41" i="11"/>
  <c r="L41" i="11"/>
  <c r="Q41" i="11" s="1"/>
  <c r="K41" i="11"/>
  <c r="R40" i="11"/>
  <c r="O40" i="11"/>
  <c r="L40" i="11"/>
  <c r="N40" i="11" s="1"/>
  <c r="K40" i="11"/>
  <c r="R39" i="11"/>
  <c r="O39" i="11"/>
  <c r="L39" i="11"/>
  <c r="Q39" i="11" s="1"/>
  <c r="K39" i="11"/>
  <c r="R38" i="11"/>
  <c r="O38" i="11"/>
  <c r="N38" i="11"/>
  <c r="L38" i="11"/>
  <c r="Q38" i="11" s="1"/>
  <c r="K38" i="11"/>
  <c r="R37" i="11"/>
  <c r="O37" i="11"/>
  <c r="L37" i="11"/>
  <c r="Q37" i="11" s="1"/>
  <c r="K37" i="11"/>
  <c r="R36" i="11"/>
  <c r="O36" i="11"/>
  <c r="L36" i="11"/>
  <c r="N36" i="11" s="1"/>
  <c r="K36" i="11"/>
  <c r="R35" i="11"/>
  <c r="O35" i="11"/>
  <c r="L35" i="11"/>
  <c r="Q35" i="11" s="1"/>
  <c r="K35" i="11"/>
  <c r="R34" i="11"/>
  <c r="O34" i="11"/>
  <c r="N34" i="11"/>
  <c r="L34" i="11"/>
  <c r="Q34" i="11" s="1"/>
  <c r="K34" i="11"/>
  <c r="R33" i="11"/>
  <c r="O33" i="11"/>
  <c r="L33" i="11"/>
  <c r="Q33" i="11" s="1"/>
  <c r="K33" i="11"/>
  <c r="R32" i="11"/>
  <c r="O32" i="11"/>
  <c r="L32" i="11"/>
  <c r="N32" i="11" s="1"/>
  <c r="K32" i="11"/>
  <c r="R31" i="11"/>
  <c r="O31" i="11"/>
  <c r="L31" i="11"/>
  <c r="Q31" i="11" s="1"/>
  <c r="K31" i="11"/>
  <c r="R30" i="11"/>
  <c r="O30" i="11"/>
  <c r="N30" i="11"/>
  <c r="L30" i="11"/>
  <c r="Q30" i="11" s="1"/>
  <c r="K30" i="11"/>
  <c r="R29" i="11"/>
  <c r="O29" i="11"/>
  <c r="L29" i="11"/>
  <c r="Q29" i="11" s="1"/>
  <c r="K29" i="11"/>
  <c r="R28" i="11"/>
  <c r="R70" i="11" s="1"/>
  <c r="O28" i="11"/>
  <c r="L28" i="11"/>
  <c r="N28" i="11" s="1"/>
  <c r="K28" i="11"/>
  <c r="R27" i="11"/>
  <c r="O27" i="11"/>
  <c r="L27" i="11"/>
  <c r="Q27" i="11" s="1"/>
  <c r="K27" i="11"/>
  <c r="R26" i="11"/>
  <c r="O26" i="11"/>
  <c r="N26" i="11"/>
  <c r="L26" i="11"/>
  <c r="Q26" i="11" s="1"/>
  <c r="K26" i="11"/>
  <c r="R25" i="11"/>
  <c r="O25" i="11"/>
  <c r="L25" i="11"/>
  <c r="Q25" i="11" s="1"/>
  <c r="K25" i="11"/>
  <c r="R24" i="11"/>
  <c r="O24" i="11"/>
  <c r="L24" i="11"/>
  <c r="N24" i="11" s="1"/>
  <c r="K24" i="11"/>
  <c r="R23" i="11"/>
  <c r="O23" i="11"/>
  <c r="L23" i="11"/>
  <c r="Q23" i="11" s="1"/>
  <c r="K23" i="11"/>
  <c r="R22" i="11"/>
  <c r="O22" i="11"/>
  <c r="N22" i="11"/>
  <c r="L22" i="11"/>
  <c r="Q22" i="11" s="1"/>
  <c r="K22" i="11"/>
  <c r="R21" i="11"/>
  <c r="O21" i="11"/>
  <c r="L21" i="11"/>
  <c r="Q21" i="11" s="1"/>
  <c r="K21" i="11"/>
  <c r="R20" i="11"/>
  <c r="O20" i="11"/>
  <c r="L20" i="11"/>
  <c r="N20" i="11" s="1"/>
  <c r="K20" i="11"/>
  <c r="R19" i="11"/>
  <c r="O19" i="11"/>
  <c r="L19" i="11"/>
  <c r="Q19" i="11" s="1"/>
  <c r="K19" i="11"/>
  <c r="R18" i="11"/>
  <c r="O18" i="11"/>
  <c r="N18" i="11"/>
  <c r="L18" i="11"/>
  <c r="Q18" i="11" s="1"/>
  <c r="K18" i="11"/>
  <c r="R17" i="11"/>
  <c r="R68" i="11" s="1"/>
  <c r="S68" i="11" s="1"/>
  <c r="O17" i="11"/>
  <c r="L17" i="11"/>
  <c r="Q17" i="11" s="1"/>
  <c r="K17" i="11"/>
  <c r="R16" i="11"/>
  <c r="O16" i="11"/>
  <c r="L16" i="11"/>
  <c r="N16" i="11" s="1"/>
  <c r="K16" i="11"/>
  <c r="R15" i="11"/>
  <c r="O15" i="11"/>
  <c r="L15" i="11"/>
  <c r="Q15" i="11" s="1"/>
  <c r="K15" i="11"/>
  <c r="R14" i="11"/>
  <c r="O14" i="11"/>
  <c r="N14" i="11"/>
  <c r="L14" i="11"/>
  <c r="Q14" i="11" s="1"/>
  <c r="K14" i="11"/>
  <c r="R13" i="11"/>
  <c r="O13" i="11"/>
  <c r="L13" i="11"/>
  <c r="Q13" i="11" s="1"/>
  <c r="K13" i="11"/>
  <c r="R12" i="11"/>
  <c r="O12" i="11"/>
  <c r="L12" i="11"/>
  <c r="N12" i="11" s="1"/>
  <c r="K12" i="11"/>
  <c r="R11" i="11"/>
  <c r="R69" i="11" s="1"/>
  <c r="O11" i="11"/>
  <c r="L11" i="11"/>
  <c r="Q11" i="11" s="1"/>
  <c r="K11" i="11"/>
  <c r="R10" i="11"/>
  <c r="R65" i="11" s="1"/>
  <c r="O10" i="11"/>
  <c r="N10" i="11"/>
  <c r="L10" i="11"/>
  <c r="Q10" i="11" s="1"/>
  <c r="K10" i="11"/>
  <c r="K59" i="11" s="1"/>
  <c r="E8" i="11"/>
  <c r="C7" i="11"/>
  <c r="D6" i="11"/>
  <c r="A1" i="11"/>
  <c r="R79" i="10"/>
  <c r="R67" i="10"/>
  <c r="L59" i="10"/>
  <c r="Q58" i="10"/>
  <c r="N58" i="10"/>
  <c r="L58" i="10"/>
  <c r="K58" i="10"/>
  <c r="R58" i="10" s="1"/>
  <c r="R57" i="10"/>
  <c r="O57" i="10"/>
  <c r="V57" i="10" s="1"/>
  <c r="N57" i="10"/>
  <c r="L57" i="10"/>
  <c r="Q57" i="10" s="1"/>
  <c r="K57" i="10"/>
  <c r="Q56" i="10"/>
  <c r="N56" i="10"/>
  <c r="L56" i="10"/>
  <c r="K56" i="10"/>
  <c r="R56" i="10" s="1"/>
  <c r="Q55" i="10"/>
  <c r="N55" i="10"/>
  <c r="L55" i="10"/>
  <c r="K55" i="10"/>
  <c r="O55" i="10" s="1"/>
  <c r="Q54" i="10"/>
  <c r="N54" i="10"/>
  <c r="L54" i="10"/>
  <c r="K54" i="10"/>
  <c r="R54" i="10" s="1"/>
  <c r="Q53" i="10"/>
  <c r="N53" i="10"/>
  <c r="L53" i="10"/>
  <c r="K53" i="10"/>
  <c r="R53" i="10" s="1"/>
  <c r="Q52" i="10"/>
  <c r="N52" i="10"/>
  <c r="L52" i="10"/>
  <c r="K52" i="10"/>
  <c r="R52" i="10" s="1"/>
  <c r="Q51" i="10"/>
  <c r="N51" i="10"/>
  <c r="L51" i="10"/>
  <c r="K51" i="10"/>
  <c r="O51" i="10" s="1"/>
  <c r="Q50" i="10"/>
  <c r="N50" i="10"/>
  <c r="L50" i="10"/>
  <c r="K50" i="10"/>
  <c r="R50" i="10" s="1"/>
  <c r="Q49" i="10"/>
  <c r="N49" i="10"/>
  <c r="L49" i="10"/>
  <c r="K49" i="10"/>
  <c r="R76" i="10" s="1"/>
  <c r="Q48" i="10"/>
  <c r="N48" i="10"/>
  <c r="L48" i="10"/>
  <c r="K48" i="10"/>
  <c r="Q47" i="10"/>
  <c r="N47" i="10"/>
  <c r="L47" i="10"/>
  <c r="K47" i="10"/>
  <c r="O47" i="10" s="1"/>
  <c r="Q46" i="10"/>
  <c r="N46" i="10"/>
  <c r="L46" i="10"/>
  <c r="K46" i="10"/>
  <c r="R46" i="10" s="1"/>
  <c r="Q45" i="10"/>
  <c r="N45" i="10"/>
  <c r="L45" i="10"/>
  <c r="K45" i="10"/>
  <c r="R45" i="10" s="1"/>
  <c r="Q44" i="10"/>
  <c r="N44" i="10"/>
  <c r="L44" i="10"/>
  <c r="K44" i="10"/>
  <c r="R44" i="10" s="1"/>
  <c r="Q43" i="10"/>
  <c r="N43" i="10"/>
  <c r="L43" i="10"/>
  <c r="K43" i="10"/>
  <c r="O43" i="10" s="1"/>
  <c r="Q42" i="10"/>
  <c r="N42" i="10"/>
  <c r="L42" i="10"/>
  <c r="K42" i="10"/>
  <c r="Q41" i="10"/>
  <c r="N41" i="10"/>
  <c r="L41" i="10"/>
  <c r="K41" i="10"/>
  <c r="R41" i="10" s="1"/>
  <c r="Q40" i="10"/>
  <c r="N40" i="10"/>
  <c r="L40" i="10"/>
  <c r="K40" i="10"/>
  <c r="R40" i="10" s="1"/>
  <c r="Q39" i="10"/>
  <c r="N39" i="10"/>
  <c r="L39" i="10"/>
  <c r="K39" i="10"/>
  <c r="O39" i="10" s="1"/>
  <c r="Q38" i="10"/>
  <c r="N38" i="10"/>
  <c r="L38" i="10"/>
  <c r="K38" i="10"/>
  <c r="Q37" i="10"/>
  <c r="N37" i="10"/>
  <c r="L37" i="10"/>
  <c r="K37" i="10"/>
  <c r="R37" i="10" s="1"/>
  <c r="Q36" i="10"/>
  <c r="N36" i="10"/>
  <c r="L36" i="10"/>
  <c r="K36" i="10"/>
  <c r="R36" i="10" s="1"/>
  <c r="Q35" i="10"/>
  <c r="N35" i="10"/>
  <c r="L35" i="10"/>
  <c r="K35" i="10"/>
  <c r="O35" i="10" s="1"/>
  <c r="Q34" i="10"/>
  <c r="N34" i="10"/>
  <c r="L34" i="10"/>
  <c r="K34" i="10"/>
  <c r="Q33" i="10"/>
  <c r="N33" i="10"/>
  <c r="L33" i="10"/>
  <c r="K33" i="10"/>
  <c r="R33" i="10" s="1"/>
  <c r="Q32" i="10"/>
  <c r="N32" i="10"/>
  <c r="L32" i="10"/>
  <c r="K32" i="10"/>
  <c r="R32" i="10" s="1"/>
  <c r="Q31" i="10"/>
  <c r="N31" i="10"/>
  <c r="L31" i="10"/>
  <c r="K31" i="10"/>
  <c r="O31" i="10" s="1"/>
  <c r="Q30" i="10"/>
  <c r="N30" i="10"/>
  <c r="L30" i="10"/>
  <c r="K30" i="10"/>
  <c r="Q29" i="10"/>
  <c r="N29" i="10"/>
  <c r="L29" i="10"/>
  <c r="K29" i="10"/>
  <c r="R29" i="10" s="1"/>
  <c r="Q28" i="10"/>
  <c r="N28" i="10"/>
  <c r="L28" i="10"/>
  <c r="K28" i="10"/>
  <c r="R28" i="10" s="1"/>
  <c r="R70" i="10" s="1"/>
  <c r="Q27" i="10"/>
  <c r="N27" i="10"/>
  <c r="L27" i="10"/>
  <c r="K27" i="10"/>
  <c r="O27" i="10" s="1"/>
  <c r="Q26" i="10"/>
  <c r="N26" i="10"/>
  <c r="L26" i="10"/>
  <c r="K26" i="10"/>
  <c r="Q25" i="10"/>
  <c r="N25" i="10"/>
  <c r="L25" i="10"/>
  <c r="K25" i="10"/>
  <c r="R25" i="10" s="1"/>
  <c r="Q24" i="10"/>
  <c r="N24" i="10"/>
  <c r="L24" i="10"/>
  <c r="K24" i="10"/>
  <c r="R24" i="10" s="1"/>
  <c r="Q23" i="10"/>
  <c r="N23" i="10"/>
  <c r="L23" i="10"/>
  <c r="K23" i="10"/>
  <c r="O23" i="10" s="1"/>
  <c r="Q22" i="10"/>
  <c r="N22" i="10"/>
  <c r="L22" i="10"/>
  <c r="K22" i="10"/>
  <c r="Q21" i="10"/>
  <c r="N21" i="10"/>
  <c r="L21" i="10"/>
  <c r="K21" i="10"/>
  <c r="R21" i="10" s="1"/>
  <c r="Q20" i="10"/>
  <c r="N20" i="10"/>
  <c r="L20" i="10"/>
  <c r="K20" i="10"/>
  <c r="R20" i="10" s="1"/>
  <c r="Q19" i="10"/>
  <c r="N19" i="10"/>
  <c r="L19" i="10"/>
  <c r="K19" i="10"/>
  <c r="O19" i="10" s="1"/>
  <c r="Q18" i="10"/>
  <c r="N18" i="10"/>
  <c r="L18" i="10"/>
  <c r="K18" i="10"/>
  <c r="Q17" i="10"/>
  <c r="N17" i="10"/>
  <c r="L17" i="10"/>
  <c r="K17" i="10"/>
  <c r="R17" i="10" s="1"/>
  <c r="R68" i="10" s="1"/>
  <c r="Q16" i="10"/>
  <c r="N16" i="10"/>
  <c r="L16" i="10"/>
  <c r="K16" i="10"/>
  <c r="R16" i="10" s="1"/>
  <c r="Q15" i="10"/>
  <c r="N15" i="10"/>
  <c r="L15" i="10"/>
  <c r="K15" i="10"/>
  <c r="O15" i="10" s="1"/>
  <c r="Q14" i="10"/>
  <c r="N14" i="10"/>
  <c r="L14" i="10"/>
  <c r="K14" i="10"/>
  <c r="Q13" i="10"/>
  <c r="N13" i="10"/>
  <c r="L13" i="10"/>
  <c r="K13" i="10"/>
  <c r="R13" i="10" s="1"/>
  <c r="Q12" i="10"/>
  <c r="N12" i="10"/>
  <c r="L12" i="10"/>
  <c r="K12" i="10"/>
  <c r="R12" i="10" s="1"/>
  <c r="Q11" i="10"/>
  <c r="N11" i="10"/>
  <c r="L11" i="10"/>
  <c r="K11" i="10"/>
  <c r="O11" i="10" s="1"/>
  <c r="Q10" i="10"/>
  <c r="N10" i="10"/>
  <c r="O59" i="10" s="1"/>
  <c r="L10" i="10"/>
  <c r="K10" i="10"/>
  <c r="E8" i="10"/>
  <c r="C7" i="10"/>
  <c r="D6" i="10"/>
  <c r="A1" i="10"/>
  <c r="R79" i="9"/>
  <c r="R78" i="9"/>
  <c r="R77" i="9"/>
  <c r="R70" i="9"/>
  <c r="R67" i="9"/>
  <c r="R58" i="9"/>
  <c r="O58" i="9"/>
  <c r="V58" i="9" s="1"/>
  <c r="L58" i="9"/>
  <c r="K58" i="9"/>
  <c r="Q57" i="9"/>
  <c r="N57" i="9"/>
  <c r="L57" i="9"/>
  <c r="K57" i="9"/>
  <c r="R56" i="9"/>
  <c r="O56" i="9"/>
  <c r="V56" i="9" s="1"/>
  <c r="L56" i="9"/>
  <c r="K56" i="9"/>
  <c r="R55" i="9"/>
  <c r="O55" i="9"/>
  <c r="N55" i="9"/>
  <c r="L55" i="9"/>
  <c r="Q55" i="9" s="1"/>
  <c r="K55" i="9"/>
  <c r="R54" i="9"/>
  <c r="O54" i="9"/>
  <c r="L54" i="9"/>
  <c r="Q54" i="9" s="1"/>
  <c r="K54" i="9"/>
  <c r="R53" i="9"/>
  <c r="O53" i="9"/>
  <c r="L53" i="9"/>
  <c r="K53" i="9"/>
  <c r="R52" i="9"/>
  <c r="O52" i="9"/>
  <c r="L52" i="9"/>
  <c r="K52" i="9"/>
  <c r="R51" i="9"/>
  <c r="O51" i="9"/>
  <c r="N51" i="9"/>
  <c r="L51" i="9"/>
  <c r="Q51" i="9" s="1"/>
  <c r="K51" i="9"/>
  <c r="R50" i="9"/>
  <c r="O50" i="9"/>
  <c r="L50" i="9"/>
  <c r="Q50" i="9" s="1"/>
  <c r="K50" i="9"/>
  <c r="R76" i="9" s="1"/>
  <c r="R49" i="9"/>
  <c r="O49" i="9"/>
  <c r="L49" i="9"/>
  <c r="K49" i="9"/>
  <c r="R48" i="9"/>
  <c r="O48" i="9"/>
  <c r="L48" i="9"/>
  <c r="K48" i="9"/>
  <c r="R47" i="9"/>
  <c r="O47" i="9"/>
  <c r="N47" i="9"/>
  <c r="L47" i="9"/>
  <c r="Q47" i="9" s="1"/>
  <c r="K47" i="9"/>
  <c r="R46" i="9"/>
  <c r="O46" i="9"/>
  <c r="L46" i="9"/>
  <c r="Q46" i="9" s="1"/>
  <c r="K46" i="9"/>
  <c r="R45" i="9"/>
  <c r="O45" i="9"/>
  <c r="L45" i="9"/>
  <c r="K45" i="9"/>
  <c r="R44" i="9"/>
  <c r="O44" i="9"/>
  <c r="L44" i="9"/>
  <c r="K44" i="9"/>
  <c r="R43" i="9"/>
  <c r="O43" i="9"/>
  <c r="N43" i="9"/>
  <c r="L43" i="9"/>
  <c r="Q43" i="9" s="1"/>
  <c r="K43" i="9"/>
  <c r="R42" i="9"/>
  <c r="O42" i="9"/>
  <c r="L42" i="9"/>
  <c r="Q42" i="9" s="1"/>
  <c r="K42" i="9"/>
  <c r="R41" i="9"/>
  <c r="O41" i="9"/>
  <c r="L41" i="9"/>
  <c r="K41" i="9"/>
  <c r="R40" i="9"/>
  <c r="O40" i="9"/>
  <c r="L40" i="9"/>
  <c r="K40" i="9"/>
  <c r="R39" i="9"/>
  <c r="O39" i="9"/>
  <c r="N39" i="9"/>
  <c r="L39" i="9"/>
  <c r="Q39" i="9" s="1"/>
  <c r="K39" i="9"/>
  <c r="R38" i="9"/>
  <c r="O38" i="9"/>
  <c r="L38" i="9"/>
  <c r="K38" i="9"/>
  <c r="R37" i="9"/>
  <c r="O37" i="9"/>
  <c r="L37" i="9"/>
  <c r="K37" i="9"/>
  <c r="R36" i="9"/>
  <c r="O36" i="9"/>
  <c r="L36" i="9"/>
  <c r="K36" i="9"/>
  <c r="R35" i="9"/>
  <c r="O35" i="9"/>
  <c r="N35" i="9"/>
  <c r="L35" i="9"/>
  <c r="Q35" i="9" s="1"/>
  <c r="K35" i="9"/>
  <c r="R34" i="9"/>
  <c r="O34" i="9"/>
  <c r="L34" i="9"/>
  <c r="K34" i="9"/>
  <c r="R33" i="9"/>
  <c r="O33" i="9"/>
  <c r="L33" i="9"/>
  <c r="K33" i="9"/>
  <c r="R32" i="9"/>
  <c r="O32" i="9"/>
  <c r="L32" i="9"/>
  <c r="K32" i="9"/>
  <c r="R31" i="9"/>
  <c r="O31" i="9"/>
  <c r="N31" i="9"/>
  <c r="L31" i="9"/>
  <c r="Q31" i="9" s="1"/>
  <c r="K31" i="9"/>
  <c r="R30" i="9"/>
  <c r="O30" i="9"/>
  <c r="L30" i="9"/>
  <c r="K30" i="9"/>
  <c r="R29" i="9"/>
  <c r="O29" i="9"/>
  <c r="L29" i="9"/>
  <c r="K29" i="9"/>
  <c r="R28" i="9"/>
  <c r="O28" i="9"/>
  <c r="L28" i="9"/>
  <c r="K28" i="9"/>
  <c r="R27" i="9"/>
  <c r="O27" i="9"/>
  <c r="N27" i="9"/>
  <c r="L27" i="9"/>
  <c r="Q27" i="9" s="1"/>
  <c r="K27" i="9"/>
  <c r="R26" i="9"/>
  <c r="O26" i="9"/>
  <c r="L26" i="9"/>
  <c r="K26" i="9"/>
  <c r="R25" i="9"/>
  <c r="O25" i="9"/>
  <c r="L25" i="9"/>
  <c r="K25" i="9"/>
  <c r="R24" i="9"/>
  <c r="O24" i="9"/>
  <c r="L24" i="9"/>
  <c r="K24" i="9"/>
  <c r="R23" i="9"/>
  <c r="O23" i="9"/>
  <c r="N23" i="9"/>
  <c r="L23" i="9"/>
  <c r="Q23" i="9" s="1"/>
  <c r="K23" i="9"/>
  <c r="R22" i="9"/>
  <c r="O22" i="9"/>
  <c r="L22" i="9"/>
  <c r="K22" i="9"/>
  <c r="R21" i="9"/>
  <c r="O21" i="9"/>
  <c r="L21" i="9"/>
  <c r="K21" i="9"/>
  <c r="R20" i="9"/>
  <c r="O20" i="9"/>
  <c r="L20" i="9"/>
  <c r="K20" i="9"/>
  <c r="R19" i="9"/>
  <c r="O19" i="9"/>
  <c r="N19" i="9"/>
  <c r="L19" i="9"/>
  <c r="Q19" i="9" s="1"/>
  <c r="K19" i="9"/>
  <c r="R18" i="9"/>
  <c r="O18" i="9"/>
  <c r="L18" i="9"/>
  <c r="K18" i="9"/>
  <c r="R17" i="9"/>
  <c r="R68" i="9" s="1"/>
  <c r="O17" i="9"/>
  <c r="L17" i="9"/>
  <c r="K17" i="9"/>
  <c r="R16" i="9"/>
  <c r="O16" i="9"/>
  <c r="L16" i="9"/>
  <c r="K16" i="9"/>
  <c r="R15" i="9"/>
  <c r="O15" i="9"/>
  <c r="N15" i="9"/>
  <c r="L15" i="9"/>
  <c r="Q15" i="9" s="1"/>
  <c r="K15" i="9"/>
  <c r="R14" i="9"/>
  <c r="O14" i="9"/>
  <c r="L14" i="9"/>
  <c r="K14" i="9"/>
  <c r="R13" i="9"/>
  <c r="O13" i="9"/>
  <c r="L13" i="9"/>
  <c r="K13" i="9"/>
  <c r="R12" i="9"/>
  <c r="O12" i="9"/>
  <c r="L12" i="9"/>
  <c r="K12" i="9"/>
  <c r="R11" i="9"/>
  <c r="O11" i="9"/>
  <c r="N11" i="9"/>
  <c r="L11" i="9"/>
  <c r="Q11" i="9" s="1"/>
  <c r="K11" i="9"/>
  <c r="R10" i="9"/>
  <c r="O10" i="9"/>
  <c r="L10" i="9"/>
  <c r="K10" i="9"/>
  <c r="E8" i="9"/>
  <c r="C7" i="9"/>
  <c r="D6" i="9"/>
  <c r="A1" i="9"/>
  <c r="R79" i="8"/>
  <c r="R67" i="8"/>
  <c r="Q58" i="8"/>
  <c r="N58" i="8"/>
  <c r="L58" i="8"/>
  <c r="K58" i="8"/>
  <c r="R58" i="8" s="1"/>
  <c r="R57" i="8"/>
  <c r="O57" i="8"/>
  <c r="L57" i="8"/>
  <c r="K57" i="8"/>
  <c r="Q56" i="8"/>
  <c r="N56" i="8"/>
  <c r="L56" i="8"/>
  <c r="K56" i="8"/>
  <c r="Q55" i="8"/>
  <c r="N55" i="8"/>
  <c r="L55" i="8"/>
  <c r="K55" i="8"/>
  <c r="Q54" i="8"/>
  <c r="N54" i="8"/>
  <c r="L54" i="8"/>
  <c r="K54" i="8"/>
  <c r="Q53" i="8"/>
  <c r="N53" i="8"/>
  <c r="L53" i="8"/>
  <c r="K53" i="8"/>
  <c r="R53" i="8" s="1"/>
  <c r="Q52" i="8"/>
  <c r="N52" i="8"/>
  <c r="L52" i="8"/>
  <c r="K52" i="8"/>
  <c r="Q51" i="8"/>
  <c r="N51" i="8"/>
  <c r="L51" i="8"/>
  <c r="K51" i="8"/>
  <c r="Q50" i="8"/>
  <c r="N50" i="8"/>
  <c r="L50" i="8"/>
  <c r="K50" i="8"/>
  <c r="Q49" i="8"/>
  <c r="N49" i="8"/>
  <c r="L49" i="8"/>
  <c r="K49" i="8"/>
  <c r="Q48" i="8"/>
  <c r="N48" i="8"/>
  <c r="L48" i="8"/>
  <c r="K48" i="8"/>
  <c r="Q47" i="8"/>
  <c r="N47" i="8"/>
  <c r="L47" i="8"/>
  <c r="K47" i="8"/>
  <c r="Q46" i="8"/>
  <c r="N46" i="8"/>
  <c r="L46" i="8"/>
  <c r="K46" i="8"/>
  <c r="Q45" i="8"/>
  <c r="N45" i="8"/>
  <c r="L45" i="8"/>
  <c r="K45" i="8"/>
  <c r="R45" i="8" s="1"/>
  <c r="Q44" i="8"/>
  <c r="N44" i="8"/>
  <c r="L44" i="8"/>
  <c r="K44" i="8"/>
  <c r="Q43" i="8"/>
  <c r="N43" i="8"/>
  <c r="L43" i="8"/>
  <c r="K43" i="8"/>
  <c r="Q42" i="8"/>
  <c r="N42" i="8"/>
  <c r="L42" i="8"/>
  <c r="K42" i="8"/>
  <c r="Q41" i="8"/>
  <c r="N41" i="8"/>
  <c r="L41" i="8"/>
  <c r="K41" i="8"/>
  <c r="R41" i="8" s="1"/>
  <c r="Q40" i="8"/>
  <c r="N40" i="8"/>
  <c r="L40" i="8"/>
  <c r="K40" i="8"/>
  <c r="Q39" i="8"/>
  <c r="N39" i="8"/>
  <c r="L39" i="8"/>
  <c r="K39" i="8"/>
  <c r="Q38" i="8"/>
  <c r="N38" i="8"/>
  <c r="L38" i="8"/>
  <c r="K38" i="8"/>
  <c r="Q37" i="8"/>
  <c r="N37" i="8"/>
  <c r="L37" i="8"/>
  <c r="K37" i="8"/>
  <c r="R37" i="8" s="1"/>
  <c r="Q36" i="8"/>
  <c r="N36" i="8"/>
  <c r="L36" i="8"/>
  <c r="K36" i="8"/>
  <c r="Q35" i="8"/>
  <c r="N35" i="8"/>
  <c r="L35" i="8"/>
  <c r="K35" i="8"/>
  <c r="Q34" i="8"/>
  <c r="N34" i="8"/>
  <c r="L34" i="8"/>
  <c r="K34" i="8"/>
  <c r="Q33" i="8"/>
  <c r="N33" i="8"/>
  <c r="L33" i="8"/>
  <c r="K33" i="8"/>
  <c r="R33" i="8" s="1"/>
  <c r="Q32" i="8"/>
  <c r="N32" i="8"/>
  <c r="L32" i="8"/>
  <c r="K32" i="8"/>
  <c r="Q31" i="8"/>
  <c r="N31" i="8"/>
  <c r="L31" i="8"/>
  <c r="K31" i="8"/>
  <c r="Q30" i="8"/>
  <c r="N30" i="8"/>
  <c r="L30" i="8"/>
  <c r="K30" i="8"/>
  <c r="Q29" i="8"/>
  <c r="N29" i="8"/>
  <c r="L29" i="8"/>
  <c r="K29" i="8"/>
  <c r="R29" i="8" s="1"/>
  <c r="Q28" i="8"/>
  <c r="N28" i="8"/>
  <c r="L28" i="8"/>
  <c r="K28" i="8"/>
  <c r="Q27" i="8"/>
  <c r="N27" i="8"/>
  <c r="L27" i="8"/>
  <c r="K27" i="8"/>
  <c r="Q26" i="8"/>
  <c r="N26" i="8"/>
  <c r="L26" i="8"/>
  <c r="K26" i="8"/>
  <c r="Q25" i="8"/>
  <c r="N25" i="8"/>
  <c r="L25" i="8"/>
  <c r="K25" i="8"/>
  <c r="R25" i="8" s="1"/>
  <c r="Q24" i="8"/>
  <c r="N24" i="8"/>
  <c r="L24" i="8"/>
  <c r="K24" i="8"/>
  <c r="Q23" i="8"/>
  <c r="N23" i="8"/>
  <c r="L23" i="8"/>
  <c r="K23" i="8"/>
  <c r="Q22" i="8"/>
  <c r="N22" i="8"/>
  <c r="L22" i="8"/>
  <c r="K22" i="8"/>
  <c r="Q21" i="8"/>
  <c r="N21" i="8"/>
  <c r="L21" i="8"/>
  <c r="K21" i="8"/>
  <c r="R21" i="8" s="1"/>
  <c r="Q20" i="8"/>
  <c r="N20" i="8"/>
  <c r="L20" i="8"/>
  <c r="K20" i="8"/>
  <c r="R19" i="8"/>
  <c r="Q19" i="8"/>
  <c r="N19" i="8"/>
  <c r="L19" i="8"/>
  <c r="K19" i="8"/>
  <c r="O19" i="8" s="1"/>
  <c r="Q18" i="8"/>
  <c r="N18" i="8"/>
  <c r="L18" i="8"/>
  <c r="K18" i="8"/>
  <c r="L17" i="8"/>
  <c r="Q17" i="8" s="1"/>
  <c r="K17" i="8"/>
  <c r="R17" i="8" s="1"/>
  <c r="R68" i="8" s="1"/>
  <c r="Q16" i="8"/>
  <c r="N16" i="8"/>
  <c r="L16" i="8"/>
  <c r="K16" i="8"/>
  <c r="Q15" i="8"/>
  <c r="N15" i="8"/>
  <c r="L15" i="8"/>
  <c r="K15" i="8"/>
  <c r="O15" i="8" s="1"/>
  <c r="Q14" i="8"/>
  <c r="O14" i="8"/>
  <c r="N14" i="8"/>
  <c r="L14" i="8"/>
  <c r="K14" i="8"/>
  <c r="R14" i="8" s="1"/>
  <c r="Q13" i="8"/>
  <c r="N13" i="8"/>
  <c r="L13" i="8"/>
  <c r="K13" i="8"/>
  <c r="R13" i="8" s="1"/>
  <c r="Q12" i="8"/>
  <c r="N12" i="8"/>
  <c r="L12" i="8"/>
  <c r="K12" i="8"/>
  <c r="Q11" i="8"/>
  <c r="N11" i="8"/>
  <c r="L11" i="8"/>
  <c r="L59" i="8" s="1"/>
  <c r="K11" i="8"/>
  <c r="O11" i="8" s="1"/>
  <c r="Q10" i="8"/>
  <c r="N10" i="8"/>
  <c r="L10" i="8"/>
  <c r="K10" i="8"/>
  <c r="O10" i="8" s="1"/>
  <c r="E8" i="8"/>
  <c r="C7" i="8"/>
  <c r="D6" i="8"/>
  <c r="A1" i="8"/>
  <c r="R79" i="7"/>
  <c r="R77" i="7"/>
  <c r="R67" i="7"/>
  <c r="R58" i="7"/>
  <c r="Q58" i="7"/>
  <c r="O58" i="7"/>
  <c r="L58" i="7"/>
  <c r="N58" i="7" s="1"/>
  <c r="K58" i="7"/>
  <c r="V57" i="7"/>
  <c r="Q57" i="7"/>
  <c r="O57" i="7"/>
  <c r="N57" i="7"/>
  <c r="L57" i="7"/>
  <c r="K57" i="7"/>
  <c r="R57" i="7" s="1"/>
  <c r="R56" i="7"/>
  <c r="O56" i="7"/>
  <c r="N56" i="7"/>
  <c r="L56" i="7"/>
  <c r="Q56" i="7" s="1"/>
  <c r="K56" i="7"/>
  <c r="L55" i="7"/>
  <c r="K55" i="7"/>
  <c r="R55" i="7" s="1"/>
  <c r="R54" i="7"/>
  <c r="O54" i="7"/>
  <c r="L54" i="7"/>
  <c r="K54" i="7"/>
  <c r="R53" i="7"/>
  <c r="O53" i="7"/>
  <c r="L53" i="7"/>
  <c r="N53" i="7" s="1"/>
  <c r="K53" i="7"/>
  <c r="R52" i="7"/>
  <c r="O52" i="7"/>
  <c r="L52" i="7"/>
  <c r="Q52" i="7" s="1"/>
  <c r="K52" i="7"/>
  <c r="O51" i="7"/>
  <c r="L51" i="7"/>
  <c r="K51" i="7"/>
  <c r="R76" i="7" s="1"/>
  <c r="R50" i="7"/>
  <c r="O50" i="7"/>
  <c r="L50" i="7"/>
  <c r="K50" i="7"/>
  <c r="R49" i="7"/>
  <c r="Q49" i="7"/>
  <c r="O49" i="7"/>
  <c r="L49" i="7"/>
  <c r="N49" i="7" s="1"/>
  <c r="K49" i="7"/>
  <c r="R48" i="7"/>
  <c r="O48" i="7"/>
  <c r="N48" i="7"/>
  <c r="L48" i="7"/>
  <c r="Q48" i="7" s="1"/>
  <c r="K48" i="7"/>
  <c r="R47" i="7"/>
  <c r="O47" i="7"/>
  <c r="L47" i="7"/>
  <c r="K47" i="7"/>
  <c r="R46" i="7"/>
  <c r="O46" i="7"/>
  <c r="L46" i="7"/>
  <c r="K46" i="7"/>
  <c r="R45" i="7"/>
  <c r="Q45" i="7"/>
  <c r="O45" i="7"/>
  <c r="L45" i="7"/>
  <c r="N45" i="7" s="1"/>
  <c r="K45" i="7"/>
  <c r="R44" i="7"/>
  <c r="O44" i="7"/>
  <c r="N44" i="7"/>
  <c r="L44" i="7"/>
  <c r="Q44" i="7" s="1"/>
  <c r="K44" i="7"/>
  <c r="L43" i="7"/>
  <c r="K43" i="7"/>
  <c r="R43" i="7" s="1"/>
  <c r="R42" i="7"/>
  <c r="O42" i="7"/>
  <c r="L42" i="7"/>
  <c r="K42" i="7"/>
  <c r="R41" i="7"/>
  <c r="O41" i="7"/>
  <c r="L41" i="7"/>
  <c r="N41" i="7" s="1"/>
  <c r="K41" i="7"/>
  <c r="R40" i="7"/>
  <c r="O40" i="7"/>
  <c r="N40" i="7"/>
  <c r="L40" i="7"/>
  <c r="Q40" i="7" s="1"/>
  <c r="K40" i="7"/>
  <c r="O39" i="7"/>
  <c r="L39" i="7"/>
  <c r="K39" i="7"/>
  <c r="R39" i="7" s="1"/>
  <c r="R38" i="7"/>
  <c r="O38" i="7"/>
  <c r="L38" i="7"/>
  <c r="K38" i="7"/>
  <c r="R37" i="7"/>
  <c r="O37" i="7"/>
  <c r="L37" i="7"/>
  <c r="N37" i="7" s="1"/>
  <c r="K37" i="7"/>
  <c r="R36" i="7"/>
  <c r="O36" i="7"/>
  <c r="L36" i="7"/>
  <c r="Q36" i="7" s="1"/>
  <c r="K36" i="7"/>
  <c r="O35" i="7"/>
  <c r="L35" i="7"/>
  <c r="K35" i="7"/>
  <c r="R35" i="7" s="1"/>
  <c r="R34" i="7"/>
  <c r="O34" i="7"/>
  <c r="L34" i="7"/>
  <c r="K34" i="7"/>
  <c r="R33" i="7"/>
  <c r="Q33" i="7"/>
  <c r="O33" i="7"/>
  <c r="L33" i="7"/>
  <c r="N33" i="7" s="1"/>
  <c r="K33" i="7"/>
  <c r="R32" i="7"/>
  <c r="O32" i="7"/>
  <c r="N32" i="7"/>
  <c r="L32" i="7"/>
  <c r="Q32" i="7" s="1"/>
  <c r="K32" i="7"/>
  <c r="R31" i="7"/>
  <c r="O31" i="7"/>
  <c r="L31" i="7"/>
  <c r="K31" i="7"/>
  <c r="R30" i="7"/>
  <c r="O30" i="7"/>
  <c r="L30" i="7"/>
  <c r="K30" i="7"/>
  <c r="R29" i="7"/>
  <c r="Q29" i="7"/>
  <c r="O29" i="7"/>
  <c r="L29" i="7"/>
  <c r="N29" i="7" s="1"/>
  <c r="K29" i="7"/>
  <c r="R28" i="7"/>
  <c r="R70" i="7" s="1"/>
  <c r="O28" i="7"/>
  <c r="N28" i="7"/>
  <c r="L28" i="7"/>
  <c r="Q28" i="7" s="1"/>
  <c r="K28" i="7"/>
  <c r="L27" i="7"/>
  <c r="K27" i="7"/>
  <c r="R27" i="7" s="1"/>
  <c r="R26" i="7"/>
  <c r="O26" i="7"/>
  <c r="L26" i="7"/>
  <c r="K26" i="7"/>
  <c r="R25" i="7"/>
  <c r="O25" i="7"/>
  <c r="L25" i="7"/>
  <c r="N25" i="7" s="1"/>
  <c r="K25" i="7"/>
  <c r="R24" i="7"/>
  <c r="O24" i="7"/>
  <c r="N24" i="7"/>
  <c r="L24" i="7"/>
  <c r="Q24" i="7" s="1"/>
  <c r="K24" i="7"/>
  <c r="O23" i="7"/>
  <c r="L23" i="7"/>
  <c r="K23" i="7"/>
  <c r="R23" i="7" s="1"/>
  <c r="R22" i="7"/>
  <c r="O22" i="7"/>
  <c r="L22" i="7"/>
  <c r="K22" i="7"/>
  <c r="L21" i="7"/>
  <c r="N21" i="7" s="1"/>
  <c r="K21" i="7"/>
  <c r="R78" i="7" s="1"/>
  <c r="R20" i="7"/>
  <c r="O20" i="7"/>
  <c r="L20" i="7"/>
  <c r="Q20" i="7" s="1"/>
  <c r="K20" i="7"/>
  <c r="R19" i="7"/>
  <c r="Q19" i="7"/>
  <c r="O19" i="7"/>
  <c r="L19" i="7"/>
  <c r="N19" i="7" s="1"/>
  <c r="K19" i="7"/>
  <c r="R18" i="7"/>
  <c r="O18" i="7"/>
  <c r="N18" i="7"/>
  <c r="L18" i="7"/>
  <c r="Q18" i="7" s="1"/>
  <c r="K18" i="7"/>
  <c r="R17" i="7"/>
  <c r="R68" i="7" s="1"/>
  <c r="N36" i="1" s="1"/>
  <c r="Q17" i="7"/>
  <c r="L17" i="7"/>
  <c r="N17" i="7" s="1"/>
  <c r="K17" i="7"/>
  <c r="O17" i="7" s="1"/>
  <c r="R16" i="7"/>
  <c r="O16" i="7"/>
  <c r="N16" i="7"/>
  <c r="L16" i="7"/>
  <c r="Q16" i="7" s="1"/>
  <c r="K16" i="7"/>
  <c r="O15" i="7"/>
  <c r="L15" i="7"/>
  <c r="N15" i="7" s="1"/>
  <c r="K15" i="7"/>
  <c r="R15" i="7" s="1"/>
  <c r="R14" i="7"/>
  <c r="O14" i="7"/>
  <c r="N14" i="7"/>
  <c r="L14" i="7"/>
  <c r="Q14" i="7" s="1"/>
  <c r="K14" i="7"/>
  <c r="Q13" i="7"/>
  <c r="L13" i="7"/>
  <c r="N13" i="7" s="1"/>
  <c r="K13" i="7"/>
  <c r="R13" i="7" s="1"/>
  <c r="R12" i="7"/>
  <c r="O12" i="7"/>
  <c r="L12" i="7"/>
  <c r="Q12" i="7" s="1"/>
  <c r="K12" i="7"/>
  <c r="R11" i="7"/>
  <c r="Q11" i="7"/>
  <c r="O11" i="7"/>
  <c r="L11" i="7"/>
  <c r="N11" i="7" s="1"/>
  <c r="K11" i="7"/>
  <c r="R10" i="7"/>
  <c r="O10" i="7"/>
  <c r="L10" i="7"/>
  <c r="L59" i="7" s="1"/>
  <c r="K10" i="7"/>
  <c r="E8" i="7"/>
  <c r="C7" i="7"/>
  <c r="D6" i="7"/>
  <c r="A1" i="7"/>
  <c r="R79" i="6"/>
  <c r="R67" i="6"/>
  <c r="S67" i="6" s="1"/>
  <c r="L59" i="6"/>
  <c r="Q58" i="6"/>
  <c r="N58" i="6"/>
  <c r="L58" i="6"/>
  <c r="K58" i="6"/>
  <c r="O58" i="6" s="1"/>
  <c r="V57" i="6"/>
  <c r="R57" i="6"/>
  <c r="O57" i="6"/>
  <c r="L57" i="6"/>
  <c r="N57" i="6" s="1"/>
  <c r="K57" i="6"/>
  <c r="L56" i="6"/>
  <c r="Q56" i="6" s="1"/>
  <c r="K56" i="6"/>
  <c r="R56" i="6" s="1"/>
  <c r="Q55" i="6"/>
  <c r="O55" i="6"/>
  <c r="N55" i="6"/>
  <c r="L55" i="6"/>
  <c r="K55" i="6"/>
  <c r="R55" i="6" s="1"/>
  <c r="R54" i="6"/>
  <c r="Q54" i="6"/>
  <c r="N54" i="6"/>
  <c r="L54" i="6"/>
  <c r="K54" i="6"/>
  <c r="O54" i="6" s="1"/>
  <c r="Q53" i="6"/>
  <c r="N53" i="6"/>
  <c r="L53" i="6"/>
  <c r="K53" i="6"/>
  <c r="O53" i="6" s="1"/>
  <c r="L52" i="6"/>
  <c r="Q52" i="6" s="1"/>
  <c r="K52" i="6"/>
  <c r="R52" i="6" s="1"/>
  <c r="Q51" i="6"/>
  <c r="O51" i="6"/>
  <c r="N51" i="6"/>
  <c r="L51" i="6"/>
  <c r="K51" i="6"/>
  <c r="R51" i="6" s="1"/>
  <c r="R50" i="6"/>
  <c r="Q50" i="6"/>
  <c r="N50" i="6"/>
  <c r="L50" i="6"/>
  <c r="K50" i="6"/>
  <c r="O50" i="6" s="1"/>
  <c r="Q49" i="6"/>
  <c r="N49" i="6"/>
  <c r="L49" i="6"/>
  <c r="K49" i="6"/>
  <c r="O49" i="6" s="1"/>
  <c r="L48" i="6"/>
  <c r="Q48" i="6" s="1"/>
  <c r="K48" i="6"/>
  <c r="R48" i="6" s="1"/>
  <c r="Q47" i="6"/>
  <c r="O47" i="6"/>
  <c r="N47" i="6"/>
  <c r="L47" i="6"/>
  <c r="K47" i="6"/>
  <c r="R47" i="6" s="1"/>
  <c r="R46" i="6"/>
  <c r="Q46" i="6"/>
  <c r="N46" i="6"/>
  <c r="L46" i="6"/>
  <c r="K46" i="6"/>
  <c r="O46" i="6" s="1"/>
  <c r="Q45" i="6"/>
  <c r="N45" i="6"/>
  <c r="L45" i="6"/>
  <c r="K45" i="6"/>
  <c r="O45" i="6" s="1"/>
  <c r="L44" i="6"/>
  <c r="Q44" i="6" s="1"/>
  <c r="K44" i="6"/>
  <c r="R44" i="6" s="1"/>
  <c r="Q43" i="6"/>
  <c r="O43" i="6"/>
  <c r="N43" i="6"/>
  <c r="L43" i="6"/>
  <c r="K43" i="6"/>
  <c r="R43" i="6" s="1"/>
  <c r="R42" i="6"/>
  <c r="Q42" i="6"/>
  <c r="N42" i="6"/>
  <c r="L42" i="6"/>
  <c r="K42" i="6"/>
  <c r="O42" i="6" s="1"/>
  <c r="Q41" i="6"/>
  <c r="N41" i="6"/>
  <c r="L41" i="6"/>
  <c r="K41" i="6"/>
  <c r="O41" i="6" s="1"/>
  <c r="L40" i="6"/>
  <c r="Q40" i="6" s="1"/>
  <c r="K40" i="6"/>
  <c r="R40" i="6" s="1"/>
  <c r="Q39" i="6"/>
  <c r="O39" i="6"/>
  <c r="N39" i="6"/>
  <c r="L39" i="6"/>
  <c r="K39" i="6"/>
  <c r="R39" i="6" s="1"/>
  <c r="R38" i="6"/>
  <c r="Q38" i="6"/>
  <c r="N38" i="6"/>
  <c r="L38" i="6"/>
  <c r="K38" i="6"/>
  <c r="O38" i="6" s="1"/>
  <c r="Q37" i="6"/>
  <c r="N37" i="6"/>
  <c r="L37" i="6"/>
  <c r="K37" i="6"/>
  <c r="O37" i="6" s="1"/>
  <c r="L36" i="6"/>
  <c r="Q36" i="6" s="1"/>
  <c r="K36" i="6"/>
  <c r="R36" i="6" s="1"/>
  <c r="Q35" i="6"/>
  <c r="O35" i="6"/>
  <c r="N35" i="6"/>
  <c r="L35" i="6"/>
  <c r="K35" i="6"/>
  <c r="R35" i="6" s="1"/>
  <c r="R34" i="6"/>
  <c r="Q34" i="6"/>
  <c r="N34" i="6"/>
  <c r="L34" i="6"/>
  <c r="K34" i="6"/>
  <c r="O34" i="6" s="1"/>
  <c r="Q33" i="6"/>
  <c r="N33" i="6"/>
  <c r="L33" i="6"/>
  <c r="K33" i="6"/>
  <c r="O33" i="6" s="1"/>
  <c r="L32" i="6"/>
  <c r="Q32" i="6" s="1"/>
  <c r="K32" i="6"/>
  <c r="R32" i="6" s="1"/>
  <c r="Q31" i="6"/>
  <c r="O31" i="6"/>
  <c r="N31" i="6"/>
  <c r="L31" i="6"/>
  <c r="K31" i="6"/>
  <c r="R31" i="6" s="1"/>
  <c r="R30" i="6"/>
  <c r="Q30" i="6"/>
  <c r="N30" i="6"/>
  <c r="L30" i="6"/>
  <c r="K30" i="6"/>
  <c r="O30" i="6" s="1"/>
  <c r="Q29" i="6"/>
  <c r="N29" i="6"/>
  <c r="L29" i="6"/>
  <c r="K29" i="6"/>
  <c r="O29" i="6" s="1"/>
  <c r="L28" i="6"/>
  <c r="Q28" i="6" s="1"/>
  <c r="K28" i="6"/>
  <c r="R28" i="6" s="1"/>
  <c r="R70" i="6" s="1"/>
  <c r="Q27" i="6"/>
  <c r="O27" i="6"/>
  <c r="N27" i="6"/>
  <c r="L27" i="6"/>
  <c r="K27" i="6"/>
  <c r="R27" i="6" s="1"/>
  <c r="R26" i="6"/>
  <c r="Q26" i="6"/>
  <c r="N26" i="6"/>
  <c r="L26" i="6"/>
  <c r="K26" i="6"/>
  <c r="O26" i="6" s="1"/>
  <c r="Q25" i="6"/>
  <c r="N25" i="6"/>
  <c r="L25" i="6"/>
  <c r="K25" i="6"/>
  <c r="O25" i="6" s="1"/>
  <c r="L24" i="6"/>
  <c r="Q24" i="6" s="1"/>
  <c r="K24" i="6"/>
  <c r="R24" i="6" s="1"/>
  <c r="Q23" i="6"/>
  <c r="O23" i="6"/>
  <c r="N23" i="6"/>
  <c r="L23" i="6"/>
  <c r="K23" i="6"/>
  <c r="R23" i="6" s="1"/>
  <c r="R22" i="6"/>
  <c r="Q22" i="6"/>
  <c r="N22" i="6"/>
  <c r="L22" i="6"/>
  <c r="K22" i="6"/>
  <c r="O22" i="6" s="1"/>
  <c r="Q21" i="6"/>
  <c r="N21" i="6"/>
  <c r="L21" i="6"/>
  <c r="K21" i="6"/>
  <c r="O21" i="6" s="1"/>
  <c r="L20" i="6"/>
  <c r="Q20" i="6" s="1"/>
  <c r="K20" i="6"/>
  <c r="R20" i="6" s="1"/>
  <c r="Q19" i="6"/>
  <c r="O19" i="6"/>
  <c r="N19" i="6"/>
  <c r="L19" i="6"/>
  <c r="K19" i="6"/>
  <c r="R19" i="6" s="1"/>
  <c r="R18" i="6"/>
  <c r="Q18" i="6"/>
  <c r="N18" i="6"/>
  <c r="L18" i="6"/>
  <c r="K18" i="6"/>
  <c r="Q17" i="6"/>
  <c r="N17" i="6"/>
  <c r="L17" i="6"/>
  <c r="K17" i="6"/>
  <c r="O17" i="6" s="1"/>
  <c r="L16" i="6"/>
  <c r="Q16" i="6" s="1"/>
  <c r="K16" i="6"/>
  <c r="R16" i="6" s="1"/>
  <c r="Q15" i="6"/>
  <c r="O15" i="6"/>
  <c r="N15" i="6"/>
  <c r="L15" i="6"/>
  <c r="K15" i="6"/>
  <c r="R15" i="6" s="1"/>
  <c r="R14" i="6"/>
  <c r="Q14" i="6"/>
  <c r="N14" i="6"/>
  <c r="L14" i="6"/>
  <c r="K14" i="6"/>
  <c r="O14" i="6" s="1"/>
  <c r="Q13" i="6"/>
  <c r="N13" i="6"/>
  <c r="L13" i="6"/>
  <c r="K13" i="6"/>
  <c r="O13" i="6" s="1"/>
  <c r="L12" i="6"/>
  <c r="Q12" i="6" s="1"/>
  <c r="K12" i="6"/>
  <c r="K59" i="6" s="1"/>
  <c r="S79" i="6" s="1"/>
  <c r="Q11" i="6"/>
  <c r="O11" i="6"/>
  <c r="N11" i="6"/>
  <c r="L11" i="6"/>
  <c r="K11" i="6"/>
  <c r="R11" i="6" s="1"/>
  <c r="R10" i="6"/>
  <c r="Q10" i="6"/>
  <c r="N10" i="6"/>
  <c r="L10" i="6"/>
  <c r="K10" i="6"/>
  <c r="O10" i="6" s="1"/>
  <c r="E8" i="6"/>
  <c r="C7" i="6"/>
  <c r="D6" i="6"/>
  <c r="A1" i="6"/>
  <c r="R79" i="5"/>
  <c r="R76" i="5"/>
  <c r="R67" i="5"/>
  <c r="R58" i="5"/>
  <c r="O58" i="5"/>
  <c r="V58" i="5" s="1"/>
  <c r="N58" i="5"/>
  <c r="L58" i="5"/>
  <c r="Q58" i="5" s="1"/>
  <c r="K58" i="5"/>
  <c r="R57" i="5"/>
  <c r="Q57" i="5"/>
  <c r="N57" i="5"/>
  <c r="L57" i="5"/>
  <c r="K57" i="5"/>
  <c r="O57" i="5" s="1"/>
  <c r="V57" i="5" s="1"/>
  <c r="O56" i="5"/>
  <c r="L56" i="5"/>
  <c r="K56" i="5"/>
  <c r="R56" i="5" s="1"/>
  <c r="R55" i="5"/>
  <c r="O55" i="5"/>
  <c r="L55" i="5"/>
  <c r="K55" i="5"/>
  <c r="R54" i="5"/>
  <c r="Q54" i="5"/>
  <c r="L54" i="5"/>
  <c r="N54" i="5" s="1"/>
  <c r="K54" i="5"/>
  <c r="O54" i="5" s="1"/>
  <c r="R53" i="5"/>
  <c r="O53" i="5"/>
  <c r="N53" i="5"/>
  <c r="L53" i="5"/>
  <c r="Q53" i="5" s="1"/>
  <c r="K53" i="5"/>
  <c r="O52" i="5"/>
  <c r="L52" i="5"/>
  <c r="K52" i="5"/>
  <c r="R52" i="5" s="1"/>
  <c r="R51" i="5"/>
  <c r="O51" i="5"/>
  <c r="L51" i="5"/>
  <c r="K51" i="5"/>
  <c r="R50" i="5"/>
  <c r="Q50" i="5"/>
  <c r="L50" i="5"/>
  <c r="N50" i="5" s="1"/>
  <c r="K50" i="5"/>
  <c r="O50" i="5" s="1"/>
  <c r="R49" i="5"/>
  <c r="O49" i="5"/>
  <c r="N49" i="5"/>
  <c r="L49" i="5"/>
  <c r="Q49" i="5" s="1"/>
  <c r="K49" i="5"/>
  <c r="O48" i="5"/>
  <c r="L48" i="5"/>
  <c r="K48" i="5"/>
  <c r="R77" i="5" s="1"/>
  <c r="R47" i="5"/>
  <c r="O47" i="5"/>
  <c r="L47" i="5"/>
  <c r="K47" i="5"/>
  <c r="R46" i="5"/>
  <c r="Q46" i="5"/>
  <c r="L46" i="5"/>
  <c r="N46" i="5" s="1"/>
  <c r="K46" i="5"/>
  <c r="O46" i="5" s="1"/>
  <c r="R45" i="5"/>
  <c r="O45" i="5"/>
  <c r="N45" i="5"/>
  <c r="L45" i="5"/>
  <c r="Q45" i="5" s="1"/>
  <c r="K45" i="5"/>
  <c r="O44" i="5"/>
  <c r="L44" i="5"/>
  <c r="K44" i="5"/>
  <c r="R44" i="5" s="1"/>
  <c r="R43" i="5"/>
  <c r="O43" i="5"/>
  <c r="L43" i="5"/>
  <c r="K43" i="5"/>
  <c r="R42" i="5"/>
  <c r="Q42" i="5"/>
  <c r="L42" i="5"/>
  <c r="N42" i="5" s="1"/>
  <c r="K42" i="5"/>
  <c r="O42" i="5" s="1"/>
  <c r="R41" i="5"/>
  <c r="O41" i="5"/>
  <c r="N41" i="5"/>
  <c r="L41" i="5"/>
  <c r="Q41" i="5" s="1"/>
  <c r="K41" i="5"/>
  <c r="O40" i="5"/>
  <c r="L40" i="5"/>
  <c r="K40" i="5"/>
  <c r="R40" i="5" s="1"/>
  <c r="R39" i="5"/>
  <c r="O39" i="5"/>
  <c r="L39" i="5"/>
  <c r="K39" i="5"/>
  <c r="R38" i="5"/>
  <c r="Q38" i="5"/>
  <c r="L38" i="5"/>
  <c r="N38" i="5" s="1"/>
  <c r="K38" i="5"/>
  <c r="O38" i="5" s="1"/>
  <c r="R37" i="5"/>
  <c r="O37" i="5"/>
  <c r="N37" i="5"/>
  <c r="L37" i="5"/>
  <c r="Q37" i="5" s="1"/>
  <c r="K37" i="5"/>
  <c r="O36" i="5"/>
  <c r="L36" i="5"/>
  <c r="K36" i="5"/>
  <c r="R36" i="5" s="1"/>
  <c r="R35" i="5"/>
  <c r="O35" i="5"/>
  <c r="L35" i="5"/>
  <c r="K35" i="5"/>
  <c r="R34" i="5"/>
  <c r="Q34" i="5"/>
  <c r="L34" i="5"/>
  <c r="N34" i="5" s="1"/>
  <c r="K34" i="5"/>
  <c r="O34" i="5" s="1"/>
  <c r="R33" i="5"/>
  <c r="O33" i="5"/>
  <c r="N33" i="5"/>
  <c r="L33" i="5"/>
  <c r="Q33" i="5" s="1"/>
  <c r="K33" i="5"/>
  <c r="O32" i="5"/>
  <c r="L32" i="5"/>
  <c r="K32" i="5"/>
  <c r="R32" i="5" s="1"/>
  <c r="R31" i="5"/>
  <c r="O31" i="5"/>
  <c r="L31" i="5"/>
  <c r="K31" i="5"/>
  <c r="R30" i="5"/>
  <c r="Q30" i="5"/>
  <c r="L30" i="5"/>
  <c r="N30" i="5" s="1"/>
  <c r="K30" i="5"/>
  <c r="O30" i="5" s="1"/>
  <c r="R29" i="5"/>
  <c r="O29" i="5"/>
  <c r="N29" i="5"/>
  <c r="L29" i="5"/>
  <c r="Q29" i="5" s="1"/>
  <c r="K29" i="5"/>
  <c r="O28" i="5"/>
  <c r="L28" i="5"/>
  <c r="K28" i="5"/>
  <c r="R28" i="5" s="1"/>
  <c r="R70" i="5" s="1"/>
  <c r="R27" i="5"/>
  <c r="O27" i="5"/>
  <c r="L27" i="5"/>
  <c r="K27" i="5"/>
  <c r="R26" i="5"/>
  <c r="Q26" i="5"/>
  <c r="L26" i="5"/>
  <c r="N26" i="5" s="1"/>
  <c r="K26" i="5"/>
  <c r="O26" i="5" s="1"/>
  <c r="R25" i="5"/>
  <c r="O25" i="5"/>
  <c r="N25" i="5"/>
  <c r="L25" i="5"/>
  <c r="Q25" i="5" s="1"/>
  <c r="K25" i="5"/>
  <c r="O24" i="5"/>
  <c r="L24" i="5"/>
  <c r="K24" i="5"/>
  <c r="R24" i="5" s="1"/>
  <c r="R23" i="5"/>
  <c r="O23" i="5"/>
  <c r="L23" i="5"/>
  <c r="K23" i="5"/>
  <c r="R22" i="5"/>
  <c r="Q22" i="5"/>
  <c r="L22" i="5"/>
  <c r="N22" i="5" s="1"/>
  <c r="K22" i="5"/>
  <c r="O22" i="5" s="1"/>
  <c r="R21" i="5"/>
  <c r="O21" i="5"/>
  <c r="N21" i="5"/>
  <c r="L21" i="5"/>
  <c r="Q21" i="5" s="1"/>
  <c r="K21" i="5"/>
  <c r="O20" i="5"/>
  <c r="L20" i="5"/>
  <c r="K20" i="5"/>
  <c r="R20" i="5" s="1"/>
  <c r="R19" i="5"/>
  <c r="O19" i="5"/>
  <c r="L19" i="5"/>
  <c r="K19" i="5"/>
  <c r="R18" i="5"/>
  <c r="Q18" i="5"/>
  <c r="L18" i="5"/>
  <c r="N18" i="5" s="1"/>
  <c r="K18" i="5"/>
  <c r="R78" i="5" s="1"/>
  <c r="R17" i="5"/>
  <c r="R68" i="5" s="1"/>
  <c r="O17" i="5"/>
  <c r="N17" i="5"/>
  <c r="L17" i="5"/>
  <c r="Q17" i="5" s="1"/>
  <c r="K17" i="5"/>
  <c r="O16" i="5"/>
  <c r="L16" i="5"/>
  <c r="K16" i="5"/>
  <c r="R16" i="5" s="1"/>
  <c r="R15" i="5"/>
  <c r="O15" i="5"/>
  <c r="L15" i="5"/>
  <c r="K15" i="5"/>
  <c r="R14" i="5"/>
  <c r="Q14" i="5"/>
  <c r="L14" i="5"/>
  <c r="N14" i="5" s="1"/>
  <c r="K14" i="5"/>
  <c r="O14" i="5" s="1"/>
  <c r="R13" i="5"/>
  <c r="R64" i="5" s="1"/>
  <c r="O13" i="5"/>
  <c r="N13" i="5"/>
  <c r="L13" i="5"/>
  <c r="Q13" i="5" s="1"/>
  <c r="K13" i="5"/>
  <c r="O12" i="5"/>
  <c r="L12" i="5"/>
  <c r="K12" i="5"/>
  <c r="R12" i="5" s="1"/>
  <c r="R11" i="5"/>
  <c r="O11" i="5"/>
  <c r="L11" i="5"/>
  <c r="K11" i="5"/>
  <c r="R10" i="5"/>
  <c r="Q10" i="5"/>
  <c r="L10" i="5"/>
  <c r="K10" i="5"/>
  <c r="O10" i="5" s="1"/>
  <c r="E8" i="5"/>
  <c r="C7" i="5"/>
  <c r="D6" i="5"/>
  <c r="R79" i="4"/>
  <c r="R67" i="4"/>
  <c r="L58" i="4"/>
  <c r="Q58" i="4" s="1"/>
  <c r="K58" i="4"/>
  <c r="O58" i="4" s="1"/>
  <c r="R57" i="4"/>
  <c r="Q57" i="4"/>
  <c r="L57" i="4"/>
  <c r="N57" i="4" s="1"/>
  <c r="K57" i="4"/>
  <c r="O57" i="4" s="1"/>
  <c r="V57" i="4" s="1"/>
  <c r="Q56" i="4"/>
  <c r="O56" i="4"/>
  <c r="V56" i="4" s="1"/>
  <c r="N56" i="4"/>
  <c r="L56" i="4"/>
  <c r="K56" i="4"/>
  <c r="R56" i="4" s="1"/>
  <c r="R55" i="4"/>
  <c r="Q55" i="4"/>
  <c r="L55" i="4"/>
  <c r="N55" i="4" s="1"/>
  <c r="K55" i="4"/>
  <c r="O55" i="4" s="1"/>
  <c r="Q54" i="4"/>
  <c r="N54" i="4"/>
  <c r="L54" i="4"/>
  <c r="K54" i="4"/>
  <c r="R53" i="4"/>
  <c r="L53" i="4"/>
  <c r="Q53" i="4" s="1"/>
  <c r="K53" i="4"/>
  <c r="O53" i="4" s="1"/>
  <c r="Q52" i="4"/>
  <c r="O52" i="4"/>
  <c r="N52" i="4"/>
  <c r="L52" i="4"/>
  <c r="K52" i="4"/>
  <c r="R52" i="4" s="1"/>
  <c r="R51" i="4"/>
  <c r="N51" i="4"/>
  <c r="L51" i="4"/>
  <c r="Q51" i="4" s="1"/>
  <c r="K51" i="4"/>
  <c r="O51" i="4" s="1"/>
  <c r="Q50" i="4"/>
  <c r="N50" i="4"/>
  <c r="L50" i="4"/>
  <c r="K50" i="4"/>
  <c r="L49" i="4"/>
  <c r="Q49" i="4" s="1"/>
  <c r="K49" i="4"/>
  <c r="Q48" i="4"/>
  <c r="O48" i="4"/>
  <c r="N48" i="4"/>
  <c r="L48" i="4"/>
  <c r="K48" i="4"/>
  <c r="R77" i="4" s="1"/>
  <c r="H42" i="1" s="1"/>
  <c r="R47" i="4"/>
  <c r="L47" i="4"/>
  <c r="Q47" i="4" s="1"/>
  <c r="K47" i="4"/>
  <c r="O47" i="4" s="1"/>
  <c r="Q46" i="4"/>
  <c r="N46" i="4"/>
  <c r="L46" i="4"/>
  <c r="K46" i="4"/>
  <c r="L45" i="4"/>
  <c r="Q45" i="4" s="1"/>
  <c r="K45" i="4"/>
  <c r="O45" i="4" s="1"/>
  <c r="Q44" i="4"/>
  <c r="O44" i="4"/>
  <c r="N44" i="4"/>
  <c r="L44" i="4"/>
  <c r="K44" i="4"/>
  <c r="R44" i="4" s="1"/>
  <c r="R43" i="4"/>
  <c r="Q43" i="4"/>
  <c r="N43" i="4"/>
  <c r="L43" i="4"/>
  <c r="K43" i="4"/>
  <c r="O43" i="4" s="1"/>
  <c r="Q42" i="4"/>
  <c r="N42" i="4"/>
  <c r="L42" i="4"/>
  <c r="K42" i="4"/>
  <c r="R41" i="4"/>
  <c r="L41" i="4"/>
  <c r="Q41" i="4" s="1"/>
  <c r="K41" i="4"/>
  <c r="O41" i="4" s="1"/>
  <c r="Q40" i="4"/>
  <c r="O40" i="4"/>
  <c r="N40" i="4"/>
  <c r="L40" i="4"/>
  <c r="K40" i="4"/>
  <c r="R40" i="4" s="1"/>
  <c r="R39" i="4"/>
  <c r="L39" i="4"/>
  <c r="N39" i="4" s="1"/>
  <c r="K39" i="4"/>
  <c r="O39" i="4" s="1"/>
  <c r="Q38" i="4"/>
  <c r="N38" i="4"/>
  <c r="L38" i="4"/>
  <c r="K38" i="4"/>
  <c r="L37" i="4"/>
  <c r="Q37" i="4" s="1"/>
  <c r="K37" i="4"/>
  <c r="O37" i="4" s="1"/>
  <c r="Q36" i="4"/>
  <c r="O36" i="4"/>
  <c r="N36" i="4"/>
  <c r="L36" i="4"/>
  <c r="K36" i="4"/>
  <c r="R36" i="4" s="1"/>
  <c r="R35" i="4"/>
  <c r="N35" i="4"/>
  <c r="L35" i="4"/>
  <c r="Q35" i="4" s="1"/>
  <c r="K35" i="4"/>
  <c r="O35" i="4" s="1"/>
  <c r="Q34" i="4"/>
  <c r="N34" i="4"/>
  <c r="L34" i="4"/>
  <c r="K34" i="4"/>
  <c r="L33" i="4"/>
  <c r="Q33" i="4" s="1"/>
  <c r="K33" i="4"/>
  <c r="O33" i="4" s="1"/>
  <c r="Q32" i="4"/>
  <c r="O32" i="4"/>
  <c r="N32" i="4"/>
  <c r="L32" i="4"/>
  <c r="K32" i="4"/>
  <c r="R32" i="4" s="1"/>
  <c r="R31" i="4"/>
  <c r="L31" i="4"/>
  <c r="Q31" i="4" s="1"/>
  <c r="K31" i="4"/>
  <c r="O31" i="4" s="1"/>
  <c r="Q30" i="4"/>
  <c r="N30" i="4"/>
  <c r="L30" i="4"/>
  <c r="K30" i="4"/>
  <c r="L29" i="4"/>
  <c r="Q29" i="4" s="1"/>
  <c r="K29" i="4"/>
  <c r="O29" i="4" s="1"/>
  <c r="Q28" i="4"/>
  <c r="O28" i="4"/>
  <c r="N28" i="4"/>
  <c r="L28" i="4"/>
  <c r="K28" i="4"/>
  <c r="R28" i="4" s="1"/>
  <c r="R70" i="4" s="1"/>
  <c r="R27" i="4"/>
  <c r="Q27" i="4"/>
  <c r="N27" i="4"/>
  <c r="L27" i="4"/>
  <c r="K27" i="4"/>
  <c r="O27" i="4" s="1"/>
  <c r="Q26" i="4"/>
  <c r="N26" i="4"/>
  <c r="L26" i="4"/>
  <c r="K26" i="4"/>
  <c r="R25" i="4"/>
  <c r="L25" i="4"/>
  <c r="Q25" i="4" s="1"/>
  <c r="K25" i="4"/>
  <c r="O25" i="4" s="1"/>
  <c r="Q24" i="4"/>
  <c r="O24" i="4"/>
  <c r="N24" i="4"/>
  <c r="L24" i="4"/>
  <c r="K24" i="4"/>
  <c r="R24" i="4" s="1"/>
  <c r="R23" i="4"/>
  <c r="Q23" i="4"/>
  <c r="O23" i="4"/>
  <c r="N23" i="4"/>
  <c r="L23" i="4"/>
  <c r="K23" i="4"/>
  <c r="N22" i="4"/>
  <c r="L22" i="4"/>
  <c r="Q22" i="4" s="1"/>
  <c r="K22" i="4"/>
  <c r="R21" i="4"/>
  <c r="L21" i="4"/>
  <c r="Q21" i="4" s="1"/>
  <c r="K21" i="4"/>
  <c r="O21" i="4" s="1"/>
  <c r="R20" i="4"/>
  <c r="Q20" i="4"/>
  <c r="O20" i="4"/>
  <c r="N20" i="4"/>
  <c r="L20" i="4"/>
  <c r="K20" i="4"/>
  <c r="R19" i="4"/>
  <c r="Q19" i="4"/>
  <c r="O19" i="4"/>
  <c r="N19" i="4"/>
  <c r="L19" i="4"/>
  <c r="K19" i="4"/>
  <c r="N18" i="4"/>
  <c r="L18" i="4"/>
  <c r="Q18" i="4" s="1"/>
  <c r="K18" i="4"/>
  <c r="L17" i="4"/>
  <c r="Q17" i="4" s="1"/>
  <c r="K17" i="4"/>
  <c r="O17" i="4" s="1"/>
  <c r="R16" i="4"/>
  <c r="Q16" i="4"/>
  <c r="O16" i="4"/>
  <c r="N16" i="4"/>
  <c r="L16" i="4"/>
  <c r="K16" i="4"/>
  <c r="R15" i="4"/>
  <c r="Q15" i="4"/>
  <c r="O15" i="4"/>
  <c r="N15" i="4"/>
  <c r="L15" i="4"/>
  <c r="K15" i="4"/>
  <c r="N14" i="4"/>
  <c r="L14" i="4"/>
  <c r="Q14" i="4" s="1"/>
  <c r="K14" i="4"/>
  <c r="L13" i="4"/>
  <c r="Q13" i="4" s="1"/>
  <c r="K13" i="4"/>
  <c r="O13" i="4" s="1"/>
  <c r="R12" i="4"/>
  <c r="Q12" i="4"/>
  <c r="O12" i="4"/>
  <c r="N12" i="4"/>
  <c r="L12" i="4"/>
  <c r="K12" i="4"/>
  <c r="R11" i="4"/>
  <c r="Q11" i="4"/>
  <c r="O11" i="4"/>
  <c r="N11" i="4"/>
  <c r="L11" i="4"/>
  <c r="K11" i="4"/>
  <c r="N10" i="4"/>
  <c r="L10" i="4"/>
  <c r="Q10" i="4" s="1"/>
  <c r="K10" i="4"/>
  <c r="E8" i="4"/>
  <c r="C7" i="4"/>
  <c r="D6" i="4"/>
  <c r="R79" i="3"/>
  <c r="R67" i="3"/>
  <c r="O58" i="3"/>
  <c r="V58" i="3" s="1"/>
  <c r="L58" i="3"/>
  <c r="K58" i="3"/>
  <c r="R58" i="3" s="1"/>
  <c r="Q57" i="3"/>
  <c r="N57" i="3"/>
  <c r="L57" i="3"/>
  <c r="K57" i="3"/>
  <c r="V56" i="3"/>
  <c r="R56" i="3"/>
  <c r="O56" i="3"/>
  <c r="L56" i="3"/>
  <c r="K56" i="3"/>
  <c r="R55" i="3"/>
  <c r="Q55" i="3"/>
  <c r="O55" i="3"/>
  <c r="L55" i="3"/>
  <c r="N55" i="3" s="1"/>
  <c r="K55" i="3"/>
  <c r="R54" i="3"/>
  <c r="O54" i="3"/>
  <c r="N54" i="3"/>
  <c r="L54" i="3"/>
  <c r="Q54" i="3" s="1"/>
  <c r="K54" i="3"/>
  <c r="L53" i="3"/>
  <c r="K53" i="3"/>
  <c r="R53" i="3" s="1"/>
  <c r="R52" i="3"/>
  <c r="O52" i="3"/>
  <c r="L52" i="3"/>
  <c r="K52" i="3"/>
  <c r="R51" i="3"/>
  <c r="Q51" i="3"/>
  <c r="O51" i="3"/>
  <c r="L51" i="3"/>
  <c r="N51" i="3" s="1"/>
  <c r="K51" i="3"/>
  <c r="R50" i="3"/>
  <c r="O50" i="3"/>
  <c r="N50" i="3"/>
  <c r="L50" i="3"/>
  <c r="Q50" i="3" s="1"/>
  <c r="K50" i="3"/>
  <c r="L49" i="3"/>
  <c r="K49" i="3"/>
  <c r="O49" i="3" s="1"/>
  <c r="O48" i="3"/>
  <c r="L48" i="3"/>
  <c r="K48" i="3"/>
  <c r="R47" i="3"/>
  <c r="Q47" i="3"/>
  <c r="O47" i="3"/>
  <c r="L47" i="3"/>
  <c r="N47" i="3" s="1"/>
  <c r="K47" i="3"/>
  <c r="R46" i="3"/>
  <c r="O46" i="3"/>
  <c r="N46" i="3"/>
  <c r="L46" i="3"/>
  <c r="Q46" i="3" s="1"/>
  <c r="K46" i="3"/>
  <c r="L45" i="3"/>
  <c r="K45" i="3"/>
  <c r="R45" i="3" s="1"/>
  <c r="O44" i="3"/>
  <c r="L44" i="3"/>
  <c r="K44" i="3"/>
  <c r="R44" i="3" s="1"/>
  <c r="R43" i="3"/>
  <c r="Q43" i="3"/>
  <c r="O43" i="3"/>
  <c r="L43" i="3"/>
  <c r="N43" i="3" s="1"/>
  <c r="K43" i="3"/>
  <c r="R42" i="3"/>
  <c r="O42" i="3"/>
  <c r="N42" i="3"/>
  <c r="L42" i="3"/>
  <c r="Q42" i="3" s="1"/>
  <c r="K42" i="3"/>
  <c r="L41" i="3"/>
  <c r="K41" i="3"/>
  <c r="R41" i="3" s="1"/>
  <c r="R40" i="3"/>
  <c r="O40" i="3"/>
  <c r="L40" i="3"/>
  <c r="K40" i="3"/>
  <c r="R39" i="3"/>
  <c r="Q39" i="3"/>
  <c r="O39" i="3"/>
  <c r="L39" i="3"/>
  <c r="N39" i="3" s="1"/>
  <c r="K39" i="3"/>
  <c r="R38" i="3"/>
  <c r="O38" i="3"/>
  <c r="N38" i="3"/>
  <c r="L38" i="3"/>
  <c r="Q38" i="3" s="1"/>
  <c r="K38" i="3"/>
  <c r="O37" i="3"/>
  <c r="L37" i="3"/>
  <c r="K37" i="3"/>
  <c r="R37" i="3" s="1"/>
  <c r="R36" i="3"/>
  <c r="O36" i="3"/>
  <c r="L36" i="3"/>
  <c r="K36" i="3"/>
  <c r="R35" i="3"/>
  <c r="Q35" i="3"/>
  <c r="O35" i="3"/>
  <c r="L35" i="3"/>
  <c r="N35" i="3" s="1"/>
  <c r="K35" i="3"/>
  <c r="R34" i="3"/>
  <c r="O34" i="3"/>
  <c r="N34" i="3"/>
  <c r="L34" i="3"/>
  <c r="Q34" i="3" s="1"/>
  <c r="K34" i="3"/>
  <c r="L33" i="3"/>
  <c r="K33" i="3"/>
  <c r="R33" i="3" s="1"/>
  <c r="O32" i="3"/>
  <c r="L32" i="3"/>
  <c r="K32" i="3"/>
  <c r="R32" i="3" s="1"/>
  <c r="R31" i="3"/>
  <c r="Q31" i="3"/>
  <c r="L31" i="3"/>
  <c r="N31" i="3" s="1"/>
  <c r="K31" i="3"/>
  <c r="O31" i="3" s="1"/>
  <c r="R30" i="3"/>
  <c r="O30" i="3"/>
  <c r="N30" i="3"/>
  <c r="L30" i="3"/>
  <c r="Q30" i="3" s="1"/>
  <c r="K30" i="3"/>
  <c r="O29" i="3"/>
  <c r="L29" i="3"/>
  <c r="K29" i="3"/>
  <c r="R29" i="3" s="1"/>
  <c r="O28" i="3"/>
  <c r="L28" i="3"/>
  <c r="K28" i="3"/>
  <c r="R28" i="3" s="1"/>
  <c r="R70" i="3" s="1"/>
  <c r="R27" i="3"/>
  <c r="Q27" i="3"/>
  <c r="L27" i="3"/>
  <c r="N27" i="3" s="1"/>
  <c r="K27" i="3"/>
  <c r="O27" i="3" s="1"/>
  <c r="R26" i="3"/>
  <c r="O26" i="3"/>
  <c r="N26" i="3"/>
  <c r="L26" i="3"/>
  <c r="Q26" i="3" s="1"/>
  <c r="K26" i="3"/>
  <c r="L25" i="3"/>
  <c r="K25" i="3"/>
  <c r="R25" i="3" s="1"/>
  <c r="O24" i="3"/>
  <c r="L24" i="3"/>
  <c r="K24" i="3"/>
  <c r="R24" i="3" s="1"/>
  <c r="R23" i="3"/>
  <c r="Q23" i="3"/>
  <c r="L23" i="3"/>
  <c r="N23" i="3" s="1"/>
  <c r="K23" i="3"/>
  <c r="O23" i="3" s="1"/>
  <c r="R22" i="3"/>
  <c r="O22" i="3"/>
  <c r="N22" i="3"/>
  <c r="L22" i="3"/>
  <c r="Q22" i="3" s="1"/>
  <c r="K22" i="3"/>
  <c r="L21" i="3"/>
  <c r="K21" i="3"/>
  <c r="R21" i="3" s="1"/>
  <c r="R20" i="3"/>
  <c r="O20" i="3"/>
  <c r="L20" i="3"/>
  <c r="K20" i="3"/>
  <c r="R19" i="3"/>
  <c r="Q19" i="3"/>
  <c r="L19" i="3"/>
  <c r="N19" i="3" s="1"/>
  <c r="K19" i="3"/>
  <c r="O19" i="3" s="1"/>
  <c r="R18" i="3"/>
  <c r="O18" i="3"/>
  <c r="N18" i="3"/>
  <c r="L18" i="3"/>
  <c r="Q18" i="3" s="1"/>
  <c r="K18" i="3"/>
  <c r="L17" i="3"/>
  <c r="K17" i="3"/>
  <c r="R17" i="3" s="1"/>
  <c r="O16" i="3"/>
  <c r="L16" i="3"/>
  <c r="K16" i="3"/>
  <c r="R16" i="3" s="1"/>
  <c r="R15" i="3"/>
  <c r="Q15" i="3"/>
  <c r="O15" i="3"/>
  <c r="L15" i="3"/>
  <c r="N15" i="3" s="1"/>
  <c r="K15" i="3"/>
  <c r="R14" i="3"/>
  <c r="O14" i="3"/>
  <c r="N14" i="3"/>
  <c r="L14" i="3"/>
  <c r="Q14" i="3" s="1"/>
  <c r="K14" i="3"/>
  <c r="L13" i="3"/>
  <c r="K13" i="3"/>
  <c r="R13" i="3" s="1"/>
  <c r="R68" i="3" s="1"/>
  <c r="R12" i="3"/>
  <c r="R64" i="3" s="1"/>
  <c r="F32" i="1" s="1"/>
  <c r="O12" i="3"/>
  <c r="L12" i="3"/>
  <c r="L59" i="3" s="1"/>
  <c r="K12" i="3"/>
  <c r="R11" i="3"/>
  <c r="Q11" i="3"/>
  <c r="O11" i="3"/>
  <c r="L11" i="3"/>
  <c r="N11" i="3" s="1"/>
  <c r="K11" i="3"/>
  <c r="R10" i="3"/>
  <c r="O10" i="3"/>
  <c r="N10" i="3"/>
  <c r="L10" i="3"/>
  <c r="Q10" i="3" s="1"/>
  <c r="K10" i="3"/>
  <c r="E8" i="3"/>
  <c r="C7" i="3"/>
  <c r="D6" i="3"/>
  <c r="A1" i="3"/>
  <c r="A1" i="4" s="1"/>
  <c r="A1" i="5" s="1"/>
  <c r="I84" i="1"/>
  <c r="H80" i="1"/>
  <c r="I78" i="1"/>
  <c r="I74" i="1"/>
  <c r="F73" i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I69" i="1"/>
  <c r="I61" i="1"/>
  <c r="AK45" i="1"/>
  <c r="AJ45" i="1"/>
  <c r="AJ44" i="1"/>
  <c r="AH44" i="1"/>
  <c r="AF44" i="1"/>
  <c r="AD44" i="1"/>
  <c r="AB44" i="1"/>
  <c r="Z44" i="1"/>
  <c r="X44" i="1"/>
  <c r="V44" i="1"/>
  <c r="T44" i="1"/>
  <c r="R44" i="1"/>
  <c r="P44" i="1"/>
  <c r="N44" i="1"/>
  <c r="M44" i="1"/>
  <c r="L44" i="1"/>
  <c r="J44" i="1"/>
  <c r="H44" i="1"/>
  <c r="F44" i="1"/>
  <c r="AD43" i="1"/>
  <c r="R43" i="1"/>
  <c r="N43" i="1"/>
  <c r="J43" i="1"/>
  <c r="AD42" i="1"/>
  <c r="X42" i="1"/>
  <c r="V42" i="1"/>
  <c r="R42" i="1"/>
  <c r="N42" i="1"/>
  <c r="J42" i="1"/>
  <c r="AJ41" i="1"/>
  <c r="AH41" i="1"/>
  <c r="AB41" i="1"/>
  <c r="X41" i="1"/>
  <c r="T41" i="1"/>
  <c r="R41" i="1"/>
  <c r="N41" i="1"/>
  <c r="J41" i="1"/>
  <c r="AE38" i="1"/>
  <c r="AD38" i="1"/>
  <c r="AB38" i="1"/>
  <c r="X38" i="1"/>
  <c r="V38" i="1"/>
  <c r="T38" i="1"/>
  <c r="R38" i="1"/>
  <c r="N38" i="1"/>
  <c r="L38" i="1"/>
  <c r="J38" i="1"/>
  <c r="H38" i="1"/>
  <c r="V37" i="1"/>
  <c r="AJ36" i="1"/>
  <c r="AH36" i="1"/>
  <c r="AE36" i="1"/>
  <c r="AD36" i="1"/>
  <c r="AB36" i="1"/>
  <c r="X36" i="1"/>
  <c r="W36" i="1"/>
  <c r="V36" i="1"/>
  <c r="T36" i="1"/>
  <c r="R36" i="1"/>
  <c r="P36" i="1"/>
  <c r="F36" i="1"/>
  <c r="AJ35" i="1"/>
  <c r="AH35" i="1"/>
  <c r="AF35" i="1"/>
  <c r="AD35" i="1"/>
  <c r="AB35" i="1"/>
  <c r="Z35" i="1"/>
  <c r="X35" i="1"/>
  <c r="V35" i="1"/>
  <c r="T35" i="1"/>
  <c r="R35" i="1"/>
  <c r="P35" i="1"/>
  <c r="N35" i="1"/>
  <c r="M35" i="1"/>
  <c r="L35" i="1"/>
  <c r="J35" i="1"/>
  <c r="I52" i="1" s="1"/>
  <c r="H35" i="1"/>
  <c r="F35" i="1"/>
  <c r="V33" i="1"/>
  <c r="AJ32" i="1"/>
  <c r="AH32" i="1"/>
  <c r="AE32" i="1"/>
  <c r="AD32" i="1"/>
  <c r="AB32" i="1"/>
  <c r="P25" i="1"/>
  <c r="C17" i="1"/>
  <c r="C18" i="1" s="1"/>
  <c r="C19" i="1" s="1"/>
  <c r="C20" i="1" s="1"/>
  <c r="C21" i="1" s="1"/>
  <c r="C22" i="1" s="1"/>
  <c r="C23" i="1" s="1"/>
  <c r="C24" i="1" s="1"/>
  <c r="C16" i="1"/>
  <c r="X15" i="1"/>
  <c r="X14" i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D6" i="1"/>
  <c r="I5" i="1"/>
  <c r="V3" i="1"/>
  <c r="W12" i="1" s="1"/>
  <c r="X10" i="1"/>
  <c r="X9" i="1" s="1"/>
  <c r="Z2" i="1"/>
  <c r="Y2" i="1"/>
  <c r="X12" i="1" l="1"/>
  <c r="X13" i="1"/>
  <c r="W8" i="1"/>
  <c r="X8" i="1" s="1"/>
  <c r="L6" i="1"/>
  <c r="J36" i="1"/>
  <c r="J32" i="1"/>
  <c r="F38" i="1"/>
  <c r="W3" i="1"/>
  <c r="W10" i="1" s="1"/>
  <c r="Q13" i="3"/>
  <c r="N13" i="3"/>
  <c r="Q17" i="3"/>
  <c r="N17" i="3"/>
  <c r="Q21" i="3"/>
  <c r="N21" i="3"/>
  <c r="O25" i="3"/>
  <c r="O41" i="3"/>
  <c r="O45" i="3"/>
  <c r="Q53" i="3"/>
  <c r="N53" i="3"/>
  <c r="R13" i="4"/>
  <c r="R64" i="4" s="1"/>
  <c r="O34" i="4"/>
  <c r="R34" i="4"/>
  <c r="R37" i="4"/>
  <c r="Q39" i="4"/>
  <c r="R59" i="4" s="1"/>
  <c r="S6" i="1"/>
  <c r="K59" i="3"/>
  <c r="I66" i="1" s="1"/>
  <c r="O13" i="3"/>
  <c r="O17" i="3"/>
  <c r="O21" i="3"/>
  <c r="O53" i="3"/>
  <c r="O57" i="3"/>
  <c r="R57" i="3"/>
  <c r="O14" i="4"/>
  <c r="R14" i="4"/>
  <c r="O38" i="4"/>
  <c r="R38" i="4"/>
  <c r="N47" i="4"/>
  <c r="R76" i="4"/>
  <c r="O49" i="4"/>
  <c r="R64" i="7"/>
  <c r="P59" i="3"/>
  <c r="D7" i="1"/>
  <c r="W17" i="1"/>
  <c r="S25" i="1"/>
  <c r="N32" i="3"/>
  <c r="Q32" i="3"/>
  <c r="N36" i="3"/>
  <c r="Q36" i="3"/>
  <c r="R78" i="3"/>
  <c r="R17" i="4"/>
  <c r="R68" i="4" s="1"/>
  <c r="O42" i="4"/>
  <c r="R42" i="4"/>
  <c r="R45" i="4"/>
  <c r="R58" i="4"/>
  <c r="V58" i="4" s="1"/>
  <c r="L59" i="5"/>
  <c r="Q12" i="5"/>
  <c r="N12" i="5"/>
  <c r="Q16" i="5"/>
  <c r="N16" i="5"/>
  <c r="Q20" i="5"/>
  <c r="N20" i="5"/>
  <c r="Q24" i="5"/>
  <c r="N24" i="5"/>
  <c r="Q28" i="5"/>
  <c r="N28" i="5"/>
  <c r="Q32" i="5"/>
  <c r="N32" i="5"/>
  <c r="Q36" i="5"/>
  <c r="N36" i="5"/>
  <c r="Q40" i="5"/>
  <c r="N40" i="5"/>
  <c r="Q44" i="5"/>
  <c r="N44" i="5"/>
  <c r="Q48" i="5"/>
  <c r="N48" i="5"/>
  <c r="Q52" i="5"/>
  <c r="N52" i="5"/>
  <c r="Q56" i="5"/>
  <c r="N56" i="5"/>
  <c r="S70" i="6"/>
  <c r="M38" i="1" s="1"/>
  <c r="N12" i="3"/>
  <c r="O59" i="3" s="1"/>
  <c r="Q12" i="3"/>
  <c r="R59" i="3" s="1"/>
  <c r="X11" i="1"/>
  <c r="N28" i="3"/>
  <c r="Q28" i="3"/>
  <c r="N40" i="3"/>
  <c r="Q40" i="3"/>
  <c r="R77" i="3"/>
  <c r="R78" i="4"/>
  <c r="O18" i="4"/>
  <c r="R18" i="4"/>
  <c r="O46" i="4"/>
  <c r="R46" i="4"/>
  <c r="R49" i="4"/>
  <c r="V56" i="5"/>
  <c r="N20" i="3"/>
  <c r="Q20" i="3"/>
  <c r="N24" i="3"/>
  <c r="Q24" i="3"/>
  <c r="N44" i="3"/>
  <c r="Q44" i="3"/>
  <c r="N48" i="3"/>
  <c r="Q48" i="3"/>
  <c r="N52" i="3"/>
  <c r="Q52" i="3"/>
  <c r="O50" i="4"/>
  <c r="R50" i="4"/>
  <c r="L59" i="4"/>
  <c r="R65" i="5"/>
  <c r="S59" i="3"/>
  <c r="R65" i="3"/>
  <c r="N16" i="3"/>
  <c r="Q16" i="3"/>
  <c r="Q33" i="3"/>
  <c r="N33" i="3"/>
  <c r="N56" i="3"/>
  <c r="Q56" i="3"/>
  <c r="S67" i="3"/>
  <c r="G35" i="1" s="1"/>
  <c r="O22" i="4"/>
  <c r="R22" i="4"/>
  <c r="N31" i="4"/>
  <c r="O54" i="4"/>
  <c r="R54" i="4"/>
  <c r="S64" i="3"/>
  <c r="G32" i="1" s="1"/>
  <c r="Q29" i="3"/>
  <c r="N29" i="3"/>
  <c r="O33" i="3"/>
  <c r="Q37" i="3"/>
  <c r="N37" i="3"/>
  <c r="R76" i="3"/>
  <c r="R49" i="3"/>
  <c r="Q58" i="3"/>
  <c r="N58" i="3"/>
  <c r="O26" i="4"/>
  <c r="R26" i="4"/>
  <c r="R29" i="4"/>
  <c r="N11" i="5"/>
  <c r="Q11" i="5"/>
  <c r="N15" i="5"/>
  <c r="Q15" i="5"/>
  <c r="N19" i="5"/>
  <c r="Q19" i="5"/>
  <c r="N23" i="5"/>
  <c r="Q23" i="5"/>
  <c r="N27" i="5"/>
  <c r="Q27" i="5"/>
  <c r="N31" i="5"/>
  <c r="Q31" i="5"/>
  <c r="N35" i="5"/>
  <c r="Q35" i="5"/>
  <c r="N39" i="5"/>
  <c r="Q39" i="5"/>
  <c r="N43" i="5"/>
  <c r="Q43" i="5"/>
  <c r="N47" i="5"/>
  <c r="Q47" i="5"/>
  <c r="N51" i="5"/>
  <c r="Q51" i="5"/>
  <c r="N55" i="5"/>
  <c r="Q55" i="5"/>
  <c r="R69" i="3"/>
  <c r="S68" i="3"/>
  <c r="G36" i="1" s="1"/>
  <c r="Q25" i="3"/>
  <c r="N25" i="3"/>
  <c r="Q41" i="3"/>
  <c r="N41" i="3"/>
  <c r="Q45" i="3"/>
  <c r="N45" i="3"/>
  <c r="Q49" i="3"/>
  <c r="N49" i="3"/>
  <c r="O10" i="4"/>
  <c r="K59" i="4"/>
  <c r="R10" i="4"/>
  <c r="R69" i="4"/>
  <c r="O30" i="4"/>
  <c r="R30" i="4"/>
  <c r="R33" i="4"/>
  <c r="N13" i="4"/>
  <c r="N17" i="4"/>
  <c r="O59" i="4" s="1"/>
  <c r="N21" i="4"/>
  <c r="N25" i="4"/>
  <c r="N29" i="4"/>
  <c r="N33" i="4"/>
  <c r="N37" i="4"/>
  <c r="N41" i="4"/>
  <c r="N45" i="4"/>
  <c r="N49" i="4"/>
  <c r="N53" i="4"/>
  <c r="N58" i="4"/>
  <c r="R48" i="5"/>
  <c r="R69" i="5" s="1"/>
  <c r="K59" i="5"/>
  <c r="I68" i="1" s="1"/>
  <c r="N12" i="6"/>
  <c r="O59" i="6" s="1"/>
  <c r="N16" i="6"/>
  <c r="N20" i="6"/>
  <c r="N24" i="6"/>
  <c r="N28" i="6"/>
  <c r="N32" i="6"/>
  <c r="N36" i="6"/>
  <c r="N40" i="6"/>
  <c r="N44" i="6"/>
  <c r="N48" i="6"/>
  <c r="N52" i="6"/>
  <c r="N56" i="6"/>
  <c r="R76" i="6"/>
  <c r="N12" i="7"/>
  <c r="Q15" i="7"/>
  <c r="N20" i="7"/>
  <c r="Q25" i="7"/>
  <c r="O27" i="7"/>
  <c r="N36" i="7"/>
  <c r="Q41" i="7"/>
  <c r="O43" i="7"/>
  <c r="N52" i="7"/>
  <c r="K59" i="7"/>
  <c r="S68" i="7" s="1"/>
  <c r="O36" i="1" s="1"/>
  <c r="O12" i="8"/>
  <c r="P59" i="8" s="1"/>
  <c r="R12" i="8"/>
  <c r="N17" i="8"/>
  <c r="O59" i="8" s="1"/>
  <c r="R23" i="8"/>
  <c r="O23" i="8"/>
  <c r="R27" i="8"/>
  <c r="O27" i="8"/>
  <c r="R31" i="8"/>
  <c r="O31" i="8"/>
  <c r="R35" i="8"/>
  <c r="O35" i="8"/>
  <c r="R39" i="8"/>
  <c r="O39" i="8"/>
  <c r="R43" i="8"/>
  <c r="O43" i="8"/>
  <c r="R47" i="8"/>
  <c r="O47" i="8"/>
  <c r="R76" i="8"/>
  <c r="R51" i="8"/>
  <c r="O51" i="8"/>
  <c r="R55" i="8"/>
  <c r="O55" i="8"/>
  <c r="N13" i="9"/>
  <c r="Q13" i="9"/>
  <c r="Q28" i="9"/>
  <c r="N28" i="9"/>
  <c r="Q30" i="9"/>
  <c r="N30" i="9"/>
  <c r="N45" i="9"/>
  <c r="Q45" i="9"/>
  <c r="S77" i="11"/>
  <c r="W42" i="1" s="1"/>
  <c r="N10" i="5"/>
  <c r="O12" i="6"/>
  <c r="P59" i="6" s="1"/>
  <c r="R13" i="6"/>
  <c r="R64" i="6" s="1"/>
  <c r="O16" i="6"/>
  <c r="R17" i="6"/>
  <c r="R68" i="6" s="1"/>
  <c r="O20" i="6"/>
  <c r="R21" i="6"/>
  <c r="R65" i="6" s="1"/>
  <c r="O24" i="6"/>
  <c r="R25" i="6"/>
  <c r="O28" i="6"/>
  <c r="R29" i="6"/>
  <c r="O32" i="6"/>
  <c r="R33" i="6"/>
  <c r="O36" i="6"/>
  <c r="R37" i="6"/>
  <c r="O40" i="6"/>
  <c r="R41" i="6"/>
  <c r="O44" i="6"/>
  <c r="R45" i="6"/>
  <c r="O48" i="6"/>
  <c r="R49" i="6"/>
  <c r="O52" i="6"/>
  <c r="R53" i="6"/>
  <c r="O56" i="6"/>
  <c r="V56" i="6" s="1"/>
  <c r="Q57" i="6"/>
  <c r="R59" i="6" s="1"/>
  <c r="R58" i="6"/>
  <c r="V58" i="6" s="1"/>
  <c r="N22" i="7"/>
  <c r="Q22" i="7"/>
  <c r="Q31" i="7"/>
  <c r="N31" i="7"/>
  <c r="N38" i="7"/>
  <c r="Q38" i="7"/>
  <c r="Q47" i="7"/>
  <c r="N47" i="7"/>
  <c r="N54" i="7"/>
  <c r="Q54" i="7"/>
  <c r="R15" i="8"/>
  <c r="Q57" i="8"/>
  <c r="N57" i="8"/>
  <c r="N17" i="9"/>
  <c r="Q17" i="9"/>
  <c r="Q32" i="9"/>
  <c r="N32" i="9"/>
  <c r="Q34" i="9"/>
  <c r="N34" i="9"/>
  <c r="N49" i="9"/>
  <c r="Q49" i="9"/>
  <c r="R48" i="3"/>
  <c r="O18" i="5"/>
  <c r="P59" i="5" s="1"/>
  <c r="R78" i="6"/>
  <c r="R77" i="6"/>
  <c r="R59" i="8"/>
  <c r="O16" i="8"/>
  <c r="R16" i="8"/>
  <c r="R18" i="8"/>
  <c r="R78" i="8"/>
  <c r="V57" i="8"/>
  <c r="R69" i="9"/>
  <c r="R64" i="9"/>
  <c r="N21" i="9"/>
  <c r="Q21" i="9"/>
  <c r="Q36" i="9"/>
  <c r="N36" i="9"/>
  <c r="Q38" i="9"/>
  <c r="N38" i="9"/>
  <c r="N53" i="9"/>
  <c r="Q53" i="9"/>
  <c r="K59" i="9"/>
  <c r="I72" i="1" s="1"/>
  <c r="R57" i="9"/>
  <c r="O57" i="9"/>
  <c r="V57" i="9" s="1"/>
  <c r="R59" i="10"/>
  <c r="R12" i="6"/>
  <c r="R69" i="6" s="1"/>
  <c r="N26" i="7"/>
  <c r="Q26" i="7"/>
  <c r="Q35" i="7"/>
  <c r="N35" i="7"/>
  <c r="N42" i="7"/>
  <c r="Q42" i="7"/>
  <c r="Q51" i="7"/>
  <c r="N51" i="7"/>
  <c r="V56" i="7"/>
  <c r="Q10" i="9"/>
  <c r="L59" i="9"/>
  <c r="N10" i="9"/>
  <c r="N25" i="9"/>
  <c r="Q25" i="9"/>
  <c r="Q40" i="9"/>
  <c r="N40" i="9"/>
  <c r="S68" i="10"/>
  <c r="U36" i="1" s="1"/>
  <c r="S76" i="10"/>
  <c r="U41" i="1" s="1"/>
  <c r="S69" i="11"/>
  <c r="W37" i="1" s="1"/>
  <c r="R64" i="8"/>
  <c r="O20" i="8"/>
  <c r="R20" i="8"/>
  <c r="R22" i="8"/>
  <c r="O22" i="8"/>
  <c r="O24" i="8"/>
  <c r="R24" i="8"/>
  <c r="R26" i="8"/>
  <c r="O26" i="8"/>
  <c r="O28" i="8"/>
  <c r="R28" i="8"/>
  <c r="R70" i="8" s="1"/>
  <c r="R30" i="8"/>
  <c r="O30" i="8"/>
  <c r="O32" i="8"/>
  <c r="R32" i="8"/>
  <c r="R34" i="8"/>
  <c r="O34" i="8"/>
  <c r="O36" i="8"/>
  <c r="R36" i="8"/>
  <c r="R38" i="8"/>
  <c r="O38" i="8"/>
  <c r="O40" i="8"/>
  <c r="R40" i="8"/>
  <c r="R42" i="8"/>
  <c r="O42" i="8"/>
  <c r="O44" i="8"/>
  <c r="R44" i="8"/>
  <c r="R46" i="8"/>
  <c r="O46" i="8"/>
  <c r="O48" i="8"/>
  <c r="R77" i="8"/>
  <c r="R48" i="8"/>
  <c r="R50" i="8"/>
  <c r="O50" i="8"/>
  <c r="O52" i="8"/>
  <c r="R52" i="8"/>
  <c r="R54" i="8"/>
  <c r="O54" i="8"/>
  <c r="O56" i="8"/>
  <c r="V56" i="8" s="1"/>
  <c r="R56" i="8"/>
  <c r="Q12" i="9"/>
  <c r="N12" i="9"/>
  <c r="Q14" i="9"/>
  <c r="N14" i="9"/>
  <c r="N29" i="9"/>
  <c r="Q29" i="9"/>
  <c r="Q44" i="9"/>
  <c r="N44" i="9"/>
  <c r="R48" i="4"/>
  <c r="O18" i="6"/>
  <c r="N10" i="7"/>
  <c r="O13" i="7"/>
  <c r="O21" i="7"/>
  <c r="Q23" i="7"/>
  <c r="N23" i="7"/>
  <c r="N30" i="7"/>
  <c r="Q30" i="7"/>
  <c r="Q39" i="7"/>
  <c r="N39" i="7"/>
  <c r="N46" i="7"/>
  <c r="Q46" i="7"/>
  <c r="R51" i="7"/>
  <c r="R69" i="7" s="1"/>
  <c r="Q55" i="7"/>
  <c r="N55" i="7"/>
  <c r="V58" i="7"/>
  <c r="O18" i="8"/>
  <c r="R65" i="9"/>
  <c r="S59" i="9"/>
  <c r="Q16" i="9"/>
  <c r="N16" i="9"/>
  <c r="Q18" i="9"/>
  <c r="N18" i="9"/>
  <c r="N33" i="9"/>
  <c r="Q33" i="9"/>
  <c r="Q48" i="9"/>
  <c r="N48" i="9"/>
  <c r="Q21" i="7"/>
  <c r="Q37" i="7"/>
  <c r="Q53" i="7"/>
  <c r="O55" i="7"/>
  <c r="P59" i="7" s="1"/>
  <c r="S77" i="7"/>
  <c r="O42" i="1" s="1"/>
  <c r="R10" i="8"/>
  <c r="K59" i="8"/>
  <c r="Q20" i="9"/>
  <c r="N20" i="9"/>
  <c r="Q22" i="9"/>
  <c r="N22" i="9"/>
  <c r="N37" i="9"/>
  <c r="Q37" i="9"/>
  <c r="Q52" i="9"/>
  <c r="N52" i="9"/>
  <c r="S70" i="9"/>
  <c r="S38" i="1" s="1"/>
  <c r="Q10" i="7"/>
  <c r="R21" i="7"/>
  <c r="S59" i="7" s="1"/>
  <c r="Q27" i="7"/>
  <c r="N27" i="7"/>
  <c r="N34" i="7"/>
  <c r="Q34" i="7"/>
  <c r="Q43" i="7"/>
  <c r="N43" i="7"/>
  <c r="N50" i="7"/>
  <c r="Q50" i="7"/>
  <c r="R11" i="8"/>
  <c r="Q24" i="9"/>
  <c r="N24" i="9"/>
  <c r="Q26" i="9"/>
  <c r="N26" i="9"/>
  <c r="N41" i="9"/>
  <c r="Q41" i="9"/>
  <c r="Q56" i="9"/>
  <c r="N56" i="9"/>
  <c r="N58" i="9"/>
  <c r="Q58" i="9"/>
  <c r="K59" i="10"/>
  <c r="R10" i="10"/>
  <c r="O10" i="10"/>
  <c r="R14" i="10"/>
  <c r="O14" i="10"/>
  <c r="R18" i="10"/>
  <c r="R64" i="10" s="1"/>
  <c r="R78" i="10"/>
  <c r="O18" i="10"/>
  <c r="R22" i="10"/>
  <c r="O22" i="10"/>
  <c r="R26" i="10"/>
  <c r="O26" i="10"/>
  <c r="R30" i="10"/>
  <c r="O30" i="10"/>
  <c r="R34" i="10"/>
  <c r="O34" i="10"/>
  <c r="R38" i="10"/>
  <c r="O38" i="10"/>
  <c r="R42" i="10"/>
  <c r="O42" i="10"/>
  <c r="R77" i="10"/>
  <c r="S65" i="11"/>
  <c r="W33" i="1" s="1"/>
  <c r="R64" i="11"/>
  <c r="L59" i="11"/>
  <c r="S67" i="11"/>
  <c r="W35" i="1" s="1"/>
  <c r="S79" i="11"/>
  <c r="W44" i="1" s="1"/>
  <c r="R65" i="12"/>
  <c r="Q36" i="12"/>
  <c r="N36" i="12"/>
  <c r="Q40" i="12"/>
  <c r="N40" i="12"/>
  <c r="Q44" i="12"/>
  <c r="N44" i="12"/>
  <c r="Q48" i="12"/>
  <c r="N48" i="12"/>
  <c r="Q52" i="12"/>
  <c r="N52" i="12"/>
  <c r="Q56" i="12"/>
  <c r="N56" i="12"/>
  <c r="O58" i="13"/>
  <c r="V58" i="13" s="1"/>
  <c r="R58" i="13"/>
  <c r="N18" i="14"/>
  <c r="Q18" i="14"/>
  <c r="Q27" i="14"/>
  <c r="N27" i="14"/>
  <c r="O46" i="14"/>
  <c r="R46" i="14"/>
  <c r="R11" i="10"/>
  <c r="R15" i="10"/>
  <c r="R19" i="10"/>
  <c r="R23" i="10"/>
  <c r="R27" i="10"/>
  <c r="R31" i="10"/>
  <c r="R35" i="10"/>
  <c r="R39" i="10"/>
  <c r="R43" i="10"/>
  <c r="O46" i="10"/>
  <c r="R47" i="10"/>
  <c r="O50" i="10"/>
  <c r="R51" i="10"/>
  <c r="O54" i="10"/>
  <c r="R55" i="10"/>
  <c r="N11" i="11"/>
  <c r="O59" i="11" s="1"/>
  <c r="Q12" i="11"/>
  <c r="R59" i="11" s="1"/>
  <c r="N15" i="11"/>
  <c r="Q16" i="11"/>
  <c r="R78" i="11"/>
  <c r="N19" i="11"/>
  <c r="Q20" i="11"/>
  <c r="N23" i="11"/>
  <c r="Q24" i="11"/>
  <c r="N27" i="11"/>
  <c r="Q28" i="11"/>
  <c r="N31" i="11"/>
  <c r="Q32" i="11"/>
  <c r="N35" i="11"/>
  <c r="Q36" i="11"/>
  <c r="N39" i="11"/>
  <c r="Q40" i="11"/>
  <c r="N43" i="11"/>
  <c r="Q44" i="11"/>
  <c r="N47" i="11"/>
  <c r="Q48" i="11"/>
  <c r="N51" i="11"/>
  <c r="Q52" i="11"/>
  <c r="Q55" i="11"/>
  <c r="R11" i="12"/>
  <c r="R69" i="12" s="1"/>
  <c r="O11" i="12"/>
  <c r="R15" i="12"/>
  <c r="O15" i="12"/>
  <c r="R19" i="12"/>
  <c r="R64" i="12" s="1"/>
  <c r="O19" i="12"/>
  <c r="S70" i="12"/>
  <c r="Y38" i="1" s="1"/>
  <c r="R65" i="14"/>
  <c r="N14" i="14"/>
  <c r="Q14" i="14"/>
  <c r="Q23" i="14"/>
  <c r="N23" i="14"/>
  <c r="N55" i="14"/>
  <c r="Q55" i="14"/>
  <c r="S70" i="11"/>
  <c r="W38" i="1" s="1"/>
  <c r="N11" i="12"/>
  <c r="Q11" i="12"/>
  <c r="N15" i="12"/>
  <c r="Q15" i="12"/>
  <c r="R59" i="12" s="1"/>
  <c r="N19" i="12"/>
  <c r="Q19" i="12"/>
  <c r="R23" i="12"/>
  <c r="O23" i="12"/>
  <c r="V58" i="12"/>
  <c r="R12" i="13"/>
  <c r="S59" i="13" s="1"/>
  <c r="O12" i="13"/>
  <c r="R16" i="13"/>
  <c r="O16" i="13"/>
  <c r="R20" i="13"/>
  <c r="R65" i="13" s="1"/>
  <c r="O20" i="13"/>
  <c r="R24" i="13"/>
  <c r="O24" i="13"/>
  <c r="R28" i="13"/>
  <c r="R70" i="13" s="1"/>
  <c r="O28" i="13"/>
  <c r="R32" i="13"/>
  <c r="O32" i="13"/>
  <c r="R36" i="13"/>
  <c r="O36" i="13"/>
  <c r="R40" i="13"/>
  <c r="O40" i="13"/>
  <c r="R44" i="13"/>
  <c r="O44" i="13"/>
  <c r="R77" i="13"/>
  <c r="R48" i="13"/>
  <c r="O48" i="13"/>
  <c r="R52" i="13"/>
  <c r="O52" i="13"/>
  <c r="R56" i="13"/>
  <c r="O56" i="13"/>
  <c r="V56" i="13" s="1"/>
  <c r="N10" i="14"/>
  <c r="L59" i="14"/>
  <c r="Q10" i="14"/>
  <c r="Q19" i="14"/>
  <c r="N19" i="14"/>
  <c r="N42" i="14"/>
  <c r="Q42" i="14"/>
  <c r="Q53" i="14"/>
  <c r="O13" i="10"/>
  <c r="O17" i="10"/>
  <c r="O21" i="10"/>
  <c r="O25" i="10"/>
  <c r="O29" i="10"/>
  <c r="O33" i="10"/>
  <c r="O37" i="10"/>
  <c r="O41" i="10"/>
  <c r="O45" i="10"/>
  <c r="O49" i="10"/>
  <c r="O53" i="10"/>
  <c r="O58" i="10"/>
  <c r="V58" i="10" s="1"/>
  <c r="R76" i="11"/>
  <c r="N50" i="11"/>
  <c r="O54" i="11"/>
  <c r="S59" i="11"/>
  <c r="R66" i="11" s="1"/>
  <c r="N23" i="12"/>
  <c r="Q23" i="12"/>
  <c r="R27" i="12"/>
  <c r="O27" i="12"/>
  <c r="R69" i="14"/>
  <c r="Q15" i="14"/>
  <c r="N15" i="14"/>
  <c r="N38" i="14"/>
  <c r="Q38" i="14"/>
  <c r="N27" i="12"/>
  <c r="Q27" i="12"/>
  <c r="R31" i="12"/>
  <c r="O31" i="12"/>
  <c r="R59" i="13"/>
  <c r="Q11" i="14"/>
  <c r="N11" i="14"/>
  <c r="N34" i="14"/>
  <c r="Q34" i="14"/>
  <c r="Q43" i="14"/>
  <c r="N43" i="14"/>
  <c r="N52" i="14"/>
  <c r="Q52" i="14"/>
  <c r="O13" i="8"/>
  <c r="O17" i="8"/>
  <c r="O21" i="8"/>
  <c r="O25" i="8"/>
  <c r="O29" i="8"/>
  <c r="O33" i="8"/>
  <c r="O37" i="8"/>
  <c r="O41" i="8"/>
  <c r="O45" i="8"/>
  <c r="O49" i="8"/>
  <c r="O53" i="8"/>
  <c r="O58" i="8"/>
  <c r="V58" i="8" s="1"/>
  <c r="N42" i="9"/>
  <c r="N46" i="9"/>
  <c r="N50" i="9"/>
  <c r="N54" i="9"/>
  <c r="O12" i="10"/>
  <c r="O16" i="10"/>
  <c r="O20" i="10"/>
  <c r="O24" i="10"/>
  <c r="O28" i="10"/>
  <c r="O32" i="10"/>
  <c r="O36" i="10"/>
  <c r="O40" i="10"/>
  <c r="O44" i="10"/>
  <c r="O48" i="10"/>
  <c r="R49" i="10"/>
  <c r="O52" i="10"/>
  <c r="O56" i="10"/>
  <c r="V56" i="10" s="1"/>
  <c r="N13" i="11"/>
  <c r="N17" i="11"/>
  <c r="N21" i="11"/>
  <c r="N25" i="11"/>
  <c r="N29" i="11"/>
  <c r="N33" i="11"/>
  <c r="N37" i="11"/>
  <c r="N41" i="11"/>
  <c r="N45" i="11"/>
  <c r="N49" i="11"/>
  <c r="O53" i="11"/>
  <c r="P59" i="11" s="1"/>
  <c r="N56" i="11"/>
  <c r="O57" i="11"/>
  <c r="V57" i="11" s="1"/>
  <c r="N12" i="12"/>
  <c r="N16" i="12"/>
  <c r="R78" i="12"/>
  <c r="N20" i="12"/>
  <c r="N31" i="12"/>
  <c r="Q31" i="12"/>
  <c r="R35" i="12"/>
  <c r="O35" i="12"/>
  <c r="O13" i="13"/>
  <c r="R13" i="13"/>
  <c r="R64" i="13" s="1"/>
  <c r="O17" i="13"/>
  <c r="R17" i="13"/>
  <c r="R68" i="13" s="1"/>
  <c r="O21" i="13"/>
  <c r="R21" i="13"/>
  <c r="O25" i="13"/>
  <c r="R25" i="13"/>
  <c r="O29" i="13"/>
  <c r="R29" i="13"/>
  <c r="O33" i="13"/>
  <c r="R33" i="13"/>
  <c r="O37" i="13"/>
  <c r="R37" i="13"/>
  <c r="O41" i="13"/>
  <c r="R41" i="13"/>
  <c r="O45" i="13"/>
  <c r="R45" i="13"/>
  <c r="O49" i="13"/>
  <c r="R76" i="13"/>
  <c r="R49" i="13"/>
  <c r="O53" i="13"/>
  <c r="R53" i="13"/>
  <c r="N30" i="14"/>
  <c r="Q30" i="14"/>
  <c r="Q39" i="14"/>
  <c r="N39" i="14"/>
  <c r="N35" i="12"/>
  <c r="Q35" i="12"/>
  <c r="N39" i="12"/>
  <c r="Q39" i="12"/>
  <c r="N43" i="12"/>
  <c r="Q43" i="12"/>
  <c r="N47" i="12"/>
  <c r="Q47" i="12"/>
  <c r="N51" i="12"/>
  <c r="Q51" i="12"/>
  <c r="N55" i="12"/>
  <c r="Q55" i="12"/>
  <c r="S68" i="14"/>
  <c r="AC36" i="1" s="1"/>
  <c r="N26" i="14"/>
  <c r="Q26" i="14"/>
  <c r="Q35" i="14"/>
  <c r="N35" i="14"/>
  <c r="R49" i="8"/>
  <c r="R48" i="10"/>
  <c r="O59" i="12"/>
  <c r="N28" i="12"/>
  <c r="N57" i="13"/>
  <c r="O59" i="13" s="1"/>
  <c r="Q57" i="13"/>
  <c r="S67" i="13"/>
  <c r="AA35" i="1" s="1"/>
  <c r="N22" i="14"/>
  <c r="Q22" i="14"/>
  <c r="Q31" i="14"/>
  <c r="N31" i="14"/>
  <c r="N49" i="14"/>
  <c r="Q49" i="14"/>
  <c r="O39" i="12"/>
  <c r="O43" i="12"/>
  <c r="O47" i="12"/>
  <c r="O51" i="12"/>
  <c r="O55" i="12"/>
  <c r="K59" i="12"/>
  <c r="I75" i="1" s="1"/>
  <c r="O57" i="13"/>
  <c r="V57" i="13" s="1"/>
  <c r="O10" i="14"/>
  <c r="O14" i="14"/>
  <c r="O18" i="14"/>
  <c r="O22" i="14"/>
  <c r="O26" i="14"/>
  <c r="O30" i="14"/>
  <c r="O34" i="14"/>
  <c r="O38" i="14"/>
  <c r="O42" i="14"/>
  <c r="N16" i="15"/>
  <c r="Q16" i="15"/>
  <c r="Q31" i="15"/>
  <c r="N31" i="15"/>
  <c r="Q35" i="15"/>
  <c r="N35" i="15"/>
  <c r="Q37" i="15"/>
  <c r="N37" i="15"/>
  <c r="N52" i="15"/>
  <c r="Q52" i="15"/>
  <c r="S67" i="15"/>
  <c r="AE35" i="1" s="1"/>
  <c r="O22" i="16"/>
  <c r="R22" i="16"/>
  <c r="R24" i="16"/>
  <c r="O24" i="16"/>
  <c r="R37" i="16"/>
  <c r="O37" i="16"/>
  <c r="O54" i="16"/>
  <c r="R54" i="16"/>
  <c r="R56" i="16"/>
  <c r="O56" i="16"/>
  <c r="R58" i="16"/>
  <c r="O58" i="16"/>
  <c r="V58" i="16" s="1"/>
  <c r="R28" i="17"/>
  <c r="R70" i="17" s="1"/>
  <c r="O28" i="17"/>
  <c r="N41" i="17"/>
  <c r="Q41" i="17"/>
  <c r="L59" i="12"/>
  <c r="R49" i="14"/>
  <c r="R55" i="14"/>
  <c r="S59" i="14" s="1"/>
  <c r="R65" i="15"/>
  <c r="N20" i="15"/>
  <c r="Q20" i="15"/>
  <c r="Q39" i="15"/>
  <c r="N39" i="15"/>
  <c r="Q41" i="15"/>
  <c r="N41" i="15"/>
  <c r="N56" i="15"/>
  <c r="Q56" i="15"/>
  <c r="Q58" i="15"/>
  <c r="N58" i="15"/>
  <c r="R78" i="16"/>
  <c r="O18" i="16"/>
  <c r="R18" i="16"/>
  <c r="R20" i="16"/>
  <c r="O20" i="16"/>
  <c r="R33" i="16"/>
  <c r="O33" i="16"/>
  <c r="O50" i="16"/>
  <c r="R50" i="16"/>
  <c r="R52" i="16"/>
  <c r="O52" i="16"/>
  <c r="N35" i="17"/>
  <c r="Q35" i="17"/>
  <c r="O18" i="12"/>
  <c r="P59" i="12" s="1"/>
  <c r="Q13" i="15"/>
  <c r="N13" i="15"/>
  <c r="N24" i="15"/>
  <c r="Q24" i="15"/>
  <c r="Q43" i="15"/>
  <c r="N43" i="15"/>
  <c r="Q45" i="15"/>
  <c r="N45" i="15"/>
  <c r="O14" i="16"/>
  <c r="R14" i="16"/>
  <c r="R16" i="16"/>
  <c r="O16" i="16"/>
  <c r="R29" i="16"/>
  <c r="O29" i="16"/>
  <c r="O46" i="16"/>
  <c r="R46" i="16"/>
  <c r="R77" i="16"/>
  <c r="R48" i="16"/>
  <c r="O48" i="16"/>
  <c r="N11" i="17"/>
  <c r="Q11" i="17"/>
  <c r="K59" i="13"/>
  <c r="Q11" i="15"/>
  <c r="N11" i="15"/>
  <c r="Q17" i="15"/>
  <c r="N17" i="15"/>
  <c r="N28" i="15"/>
  <c r="Q28" i="15"/>
  <c r="Q47" i="15"/>
  <c r="N47" i="15"/>
  <c r="Q49" i="15"/>
  <c r="N49" i="15"/>
  <c r="O10" i="16"/>
  <c r="K59" i="16"/>
  <c r="I79" i="1" s="1"/>
  <c r="R10" i="16"/>
  <c r="R12" i="16"/>
  <c r="R69" i="16" s="1"/>
  <c r="O12" i="16"/>
  <c r="R25" i="16"/>
  <c r="O25" i="16"/>
  <c r="O42" i="16"/>
  <c r="R42" i="16"/>
  <c r="R44" i="16"/>
  <c r="O44" i="16"/>
  <c r="N15" i="17"/>
  <c r="Q15" i="17"/>
  <c r="N25" i="17"/>
  <c r="Q25" i="17"/>
  <c r="Q15" i="15"/>
  <c r="N15" i="15"/>
  <c r="Q21" i="15"/>
  <c r="N21" i="15"/>
  <c r="N32" i="15"/>
  <c r="Q32" i="15"/>
  <c r="N36" i="15"/>
  <c r="Q36" i="15"/>
  <c r="Q51" i="15"/>
  <c r="N51" i="15"/>
  <c r="Q53" i="15"/>
  <c r="N53" i="15"/>
  <c r="O57" i="15"/>
  <c r="R57" i="15"/>
  <c r="S59" i="15" s="1"/>
  <c r="R76" i="15"/>
  <c r="R21" i="16"/>
  <c r="O21" i="16"/>
  <c r="O38" i="16"/>
  <c r="R38" i="16"/>
  <c r="R40" i="16"/>
  <c r="O40" i="16"/>
  <c r="R53" i="16"/>
  <c r="O53" i="16"/>
  <c r="N19" i="17"/>
  <c r="Q19" i="17"/>
  <c r="R65" i="18"/>
  <c r="R78" i="13"/>
  <c r="K59" i="14"/>
  <c r="R78" i="14"/>
  <c r="L59" i="15"/>
  <c r="R69" i="15"/>
  <c r="Q19" i="15"/>
  <c r="N19" i="15"/>
  <c r="Q25" i="15"/>
  <c r="N25" i="15"/>
  <c r="N40" i="15"/>
  <c r="Q40" i="15"/>
  <c r="Q55" i="15"/>
  <c r="N55" i="15"/>
  <c r="S78" i="15"/>
  <c r="AE43" i="1" s="1"/>
  <c r="O59" i="16"/>
  <c r="R17" i="16"/>
  <c r="R68" i="16" s="1"/>
  <c r="O17" i="16"/>
  <c r="O34" i="16"/>
  <c r="R34" i="16"/>
  <c r="R36" i="16"/>
  <c r="O36" i="16"/>
  <c r="R76" i="16"/>
  <c r="R49" i="16"/>
  <c r="O49" i="16"/>
  <c r="Q57" i="16"/>
  <c r="N57" i="16"/>
  <c r="L59" i="16"/>
  <c r="R44" i="17"/>
  <c r="O44" i="17"/>
  <c r="R77" i="18"/>
  <c r="K59" i="18"/>
  <c r="I81" i="1" s="1"/>
  <c r="R12" i="18"/>
  <c r="R69" i="18" s="1"/>
  <c r="O12" i="18"/>
  <c r="R28" i="18"/>
  <c r="R70" i="18" s="1"/>
  <c r="O28" i="18"/>
  <c r="R44" i="18"/>
  <c r="O44" i="18"/>
  <c r="Q23" i="15"/>
  <c r="N23" i="15"/>
  <c r="Q29" i="15"/>
  <c r="N29" i="15"/>
  <c r="N44" i="15"/>
  <c r="Q44" i="15"/>
  <c r="S77" i="15"/>
  <c r="AE42" i="1" s="1"/>
  <c r="S79" i="15"/>
  <c r="AE44" i="1" s="1"/>
  <c r="R59" i="16"/>
  <c r="R13" i="16"/>
  <c r="R64" i="16" s="1"/>
  <c r="O13" i="16"/>
  <c r="O30" i="16"/>
  <c r="R30" i="16"/>
  <c r="R32" i="16"/>
  <c r="O32" i="16"/>
  <c r="R45" i="16"/>
  <c r="O45" i="16"/>
  <c r="R59" i="17"/>
  <c r="Q12" i="17"/>
  <c r="N12" i="17"/>
  <c r="L59" i="18"/>
  <c r="N10" i="18"/>
  <c r="Q10" i="18"/>
  <c r="N26" i="18"/>
  <c r="Q26" i="18"/>
  <c r="N42" i="18"/>
  <c r="Q42" i="18"/>
  <c r="R77" i="14"/>
  <c r="O49" i="14"/>
  <c r="N12" i="15"/>
  <c r="Q12" i="15"/>
  <c r="Q27" i="15"/>
  <c r="N27" i="15"/>
  <c r="Q33" i="15"/>
  <c r="N33" i="15"/>
  <c r="N48" i="15"/>
  <c r="Q48" i="15"/>
  <c r="O26" i="16"/>
  <c r="R26" i="16"/>
  <c r="R28" i="16"/>
  <c r="R70" i="16" s="1"/>
  <c r="O28" i="16"/>
  <c r="R41" i="16"/>
  <c r="O41" i="16"/>
  <c r="V56" i="18"/>
  <c r="R53" i="17"/>
  <c r="S67" i="18"/>
  <c r="AK35" i="1" s="1"/>
  <c r="Q10" i="19"/>
  <c r="Q56" i="19"/>
  <c r="N56" i="19"/>
  <c r="R58" i="19"/>
  <c r="O58" i="19"/>
  <c r="V58" i="19" s="1"/>
  <c r="S64" i="20"/>
  <c r="N10" i="17"/>
  <c r="N14" i="17"/>
  <c r="N18" i="17"/>
  <c r="N21" i="17"/>
  <c r="N31" i="17"/>
  <c r="N37" i="17"/>
  <c r="N47" i="17"/>
  <c r="L59" i="17"/>
  <c r="Q16" i="18"/>
  <c r="N16" i="18"/>
  <c r="R78" i="18"/>
  <c r="N23" i="18"/>
  <c r="Q23" i="18"/>
  <c r="Q32" i="18"/>
  <c r="N32" i="18"/>
  <c r="N39" i="18"/>
  <c r="Q39" i="18"/>
  <c r="Q48" i="18"/>
  <c r="N48" i="18"/>
  <c r="N55" i="18"/>
  <c r="Q55" i="18"/>
  <c r="R12" i="19"/>
  <c r="R69" i="19" s="1"/>
  <c r="S69" i="19" s="1"/>
  <c r="R21" i="19"/>
  <c r="R65" i="19" s="1"/>
  <c r="S65" i="19" s="1"/>
  <c r="Q34" i="19"/>
  <c r="N34" i="19"/>
  <c r="N36" i="19"/>
  <c r="Q40" i="19"/>
  <c r="N40" i="19"/>
  <c r="Q44" i="19"/>
  <c r="N44" i="19"/>
  <c r="Q48" i="19"/>
  <c r="N48" i="19"/>
  <c r="R69" i="17"/>
  <c r="N49" i="17"/>
  <c r="O52" i="17"/>
  <c r="Q57" i="17"/>
  <c r="Q14" i="18"/>
  <c r="O16" i="18"/>
  <c r="P59" i="18" s="1"/>
  <c r="Q30" i="18"/>
  <c r="O32" i="18"/>
  <c r="Q46" i="18"/>
  <c r="O48" i="18"/>
  <c r="N57" i="18"/>
  <c r="Q18" i="19"/>
  <c r="N18" i="19"/>
  <c r="K59" i="19"/>
  <c r="S70" i="19" s="1"/>
  <c r="O24" i="17"/>
  <c r="O40" i="17"/>
  <c r="O49" i="17"/>
  <c r="Q52" i="17"/>
  <c r="N11" i="18"/>
  <c r="Q11" i="18"/>
  <c r="Q20" i="18"/>
  <c r="N20" i="18"/>
  <c r="N27" i="18"/>
  <c r="Q27" i="18"/>
  <c r="Q36" i="18"/>
  <c r="N36" i="18"/>
  <c r="N43" i="18"/>
  <c r="Q43" i="18"/>
  <c r="Q52" i="18"/>
  <c r="N52" i="18"/>
  <c r="Q22" i="19"/>
  <c r="N22" i="19"/>
  <c r="O25" i="19"/>
  <c r="O29" i="19"/>
  <c r="O35" i="19"/>
  <c r="R35" i="19"/>
  <c r="S70" i="20"/>
  <c r="R77" i="17"/>
  <c r="R48" i="17"/>
  <c r="R49" i="17"/>
  <c r="O19" i="19"/>
  <c r="P59" i="19" s="1"/>
  <c r="R19" i="19"/>
  <c r="R64" i="19" s="1"/>
  <c r="S64" i="19" s="1"/>
  <c r="O49" i="19"/>
  <c r="R76" i="19"/>
  <c r="S76" i="19" s="1"/>
  <c r="R53" i="19"/>
  <c r="O53" i="19"/>
  <c r="N55" i="19"/>
  <c r="Q55" i="19"/>
  <c r="O59" i="20"/>
  <c r="O11" i="16"/>
  <c r="O15" i="16"/>
  <c r="O19" i="16"/>
  <c r="O23" i="16"/>
  <c r="O27" i="16"/>
  <c r="O31" i="16"/>
  <c r="O35" i="16"/>
  <c r="O39" i="16"/>
  <c r="O43" i="16"/>
  <c r="O47" i="16"/>
  <c r="O51" i="16"/>
  <c r="O55" i="16"/>
  <c r="N16" i="17"/>
  <c r="O20" i="17"/>
  <c r="P59" i="17" s="1"/>
  <c r="R27" i="17"/>
  <c r="R65" i="17" s="1"/>
  <c r="N29" i="17"/>
  <c r="O36" i="17"/>
  <c r="R43" i="17"/>
  <c r="N45" i="17"/>
  <c r="R54" i="17"/>
  <c r="O56" i="17"/>
  <c r="V56" i="17" s="1"/>
  <c r="N15" i="18"/>
  <c r="Q15" i="18"/>
  <c r="Q24" i="18"/>
  <c r="N24" i="18"/>
  <c r="N31" i="18"/>
  <c r="Q31" i="18"/>
  <c r="Q40" i="18"/>
  <c r="N40" i="18"/>
  <c r="N47" i="18"/>
  <c r="Q47" i="18"/>
  <c r="R52" i="18"/>
  <c r="Q56" i="18"/>
  <c r="N56" i="18"/>
  <c r="Q26" i="19"/>
  <c r="N26" i="19"/>
  <c r="N33" i="19"/>
  <c r="Q33" i="19"/>
  <c r="N39" i="19"/>
  <c r="Q39" i="19"/>
  <c r="N47" i="19"/>
  <c r="Q47" i="19"/>
  <c r="S79" i="19"/>
  <c r="N17" i="19"/>
  <c r="Q17" i="19"/>
  <c r="O26" i="19"/>
  <c r="K59" i="17"/>
  <c r="S64" i="17" s="1"/>
  <c r="AI32" i="1" s="1"/>
  <c r="R78" i="17"/>
  <c r="R23" i="17"/>
  <c r="O32" i="17"/>
  <c r="R39" i="17"/>
  <c r="R58" i="17"/>
  <c r="V58" i="17" s="1"/>
  <c r="S67" i="17"/>
  <c r="AI35" i="1" s="1"/>
  <c r="Q12" i="18"/>
  <c r="N12" i="18"/>
  <c r="N19" i="18"/>
  <c r="Q19" i="18"/>
  <c r="Q28" i="18"/>
  <c r="N28" i="18"/>
  <c r="N35" i="18"/>
  <c r="Q35" i="18"/>
  <c r="Q44" i="18"/>
  <c r="N44" i="18"/>
  <c r="N51" i="18"/>
  <c r="Q51" i="18"/>
  <c r="N10" i="19"/>
  <c r="R37" i="19"/>
  <c r="S59" i="19" s="1"/>
  <c r="R41" i="19"/>
  <c r="R45" i="19"/>
  <c r="R49" i="19"/>
  <c r="R57" i="20"/>
  <c r="O57" i="20"/>
  <c r="Q25" i="19"/>
  <c r="Q43" i="19"/>
  <c r="Q51" i="19"/>
  <c r="R77" i="19"/>
  <c r="S77" i="19" s="1"/>
  <c r="K59" i="20"/>
  <c r="R11" i="20"/>
  <c r="N13" i="20"/>
  <c r="N25" i="20"/>
  <c r="O32" i="20"/>
  <c r="N41" i="20"/>
  <c r="Q10" i="21"/>
  <c r="L59" i="21"/>
  <c r="N10" i="21"/>
  <c r="Q14" i="21"/>
  <c r="N14" i="21"/>
  <c r="Q18" i="21"/>
  <c r="N18" i="21"/>
  <c r="Q22" i="21"/>
  <c r="N22" i="21"/>
  <c r="Q26" i="21"/>
  <c r="N26" i="21"/>
  <c r="Q30" i="21"/>
  <c r="N30" i="21"/>
  <c r="Q34" i="21"/>
  <c r="N34" i="21"/>
  <c r="Q38" i="21"/>
  <c r="N38" i="21"/>
  <c r="Q42" i="21"/>
  <c r="N42" i="21"/>
  <c r="Q46" i="21"/>
  <c r="N46" i="21"/>
  <c r="Q50" i="21"/>
  <c r="N50" i="21"/>
  <c r="Q54" i="21"/>
  <c r="N54" i="21"/>
  <c r="P59" i="21"/>
  <c r="O20" i="20"/>
  <c r="O36" i="20"/>
  <c r="R76" i="20"/>
  <c r="S76" i="20" s="1"/>
  <c r="O49" i="20"/>
  <c r="O52" i="20"/>
  <c r="V58" i="20"/>
  <c r="S59" i="21"/>
  <c r="R66" i="21"/>
  <c r="S66" i="21" s="1"/>
  <c r="N17" i="20"/>
  <c r="Q31" i="20"/>
  <c r="Q47" i="20"/>
  <c r="O57" i="18"/>
  <c r="V57" i="18" s="1"/>
  <c r="N52" i="19"/>
  <c r="R59" i="20"/>
  <c r="O12" i="20"/>
  <c r="P59" i="20" s="1"/>
  <c r="O24" i="20"/>
  <c r="N33" i="20"/>
  <c r="O40" i="20"/>
  <c r="N49" i="20"/>
  <c r="O56" i="20"/>
  <c r="V56" i="20" s="1"/>
  <c r="N58" i="20"/>
  <c r="Q11" i="21"/>
  <c r="N11" i="21"/>
  <c r="Q15" i="21"/>
  <c r="N15" i="21"/>
  <c r="Q19" i="21"/>
  <c r="N19" i="21"/>
  <c r="Q23" i="21"/>
  <c r="N23" i="21"/>
  <c r="Q27" i="21"/>
  <c r="N27" i="21"/>
  <c r="Q31" i="21"/>
  <c r="N31" i="21"/>
  <c r="Q35" i="21"/>
  <c r="N35" i="21"/>
  <c r="Q39" i="21"/>
  <c r="N39" i="21"/>
  <c r="Q43" i="21"/>
  <c r="N43" i="21"/>
  <c r="Q47" i="21"/>
  <c r="N47" i="21"/>
  <c r="Q51" i="21"/>
  <c r="N51" i="21"/>
  <c r="Q55" i="21"/>
  <c r="N55" i="21"/>
  <c r="Q58" i="19"/>
  <c r="S68" i="20"/>
  <c r="R33" i="20"/>
  <c r="R77" i="20"/>
  <c r="S77" i="20" s="1"/>
  <c r="R48" i="20"/>
  <c r="R49" i="20"/>
  <c r="R58" i="20"/>
  <c r="R78" i="19"/>
  <c r="S78" i="19" s="1"/>
  <c r="N38" i="19"/>
  <c r="N46" i="19"/>
  <c r="N54" i="19"/>
  <c r="N21" i="20"/>
  <c r="O28" i="20"/>
  <c r="N37" i="20"/>
  <c r="O44" i="20"/>
  <c r="N53" i="20"/>
  <c r="L59" i="20"/>
  <c r="R78" i="20"/>
  <c r="S78" i="20" s="1"/>
  <c r="Q12" i="21"/>
  <c r="Q16" i="21"/>
  <c r="Q20" i="21"/>
  <c r="Q24" i="21"/>
  <c r="Q28" i="21"/>
  <c r="Q32" i="21"/>
  <c r="Q36" i="21"/>
  <c r="Q40" i="21"/>
  <c r="Q44" i="21"/>
  <c r="Q48" i="21"/>
  <c r="Q52" i="21"/>
  <c r="Q56" i="21"/>
  <c r="R57" i="21"/>
  <c r="V57" i="21" s="1"/>
  <c r="R10" i="20"/>
  <c r="N13" i="21"/>
  <c r="N17" i="21"/>
  <c r="N21" i="21"/>
  <c r="N25" i="21"/>
  <c r="N29" i="21"/>
  <c r="N33" i="21"/>
  <c r="N37" i="21"/>
  <c r="N41" i="21"/>
  <c r="N45" i="21"/>
  <c r="N49" i="21"/>
  <c r="N53" i="21"/>
  <c r="N58" i="21"/>
  <c r="S65" i="17" l="1"/>
  <c r="AI33" i="1" s="1"/>
  <c r="AH33" i="1"/>
  <c r="R72" i="17"/>
  <c r="G80" i="1"/>
  <c r="F20" i="1"/>
  <c r="R72" i="18"/>
  <c r="G81" i="1"/>
  <c r="F21" i="1"/>
  <c r="R72" i="12"/>
  <c r="F15" i="1"/>
  <c r="G75" i="1"/>
  <c r="S66" i="11"/>
  <c r="W34" i="1" s="1"/>
  <c r="V34" i="1"/>
  <c r="H76" i="1"/>
  <c r="G16" i="1"/>
  <c r="R66" i="13"/>
  <c r="R72" i="7"/>
  <c r="F10" i="1"/>
  <c r="G70" i="1"/>
  <c r="H77" i="1"/>
  <c r="G17" i="1"/>
  <c r="R66" i="14"/>
  <c r="S64" i="10"/>
  <c r="U32" i="1" s="1"/>
  <c r="T32" i="1"/>
  <c r="R72" i="6"/>
  <c r="G69" i="1"/>
  <c r="F9" i="1"/>
  <c r="R72" i="8"/>
  <c r="G71" i="1"/>
  <c r="F11" i="1"/>
  <c r="S69" i="7"/>
  <c r="O37" i="1" s="1"/>
  <c r="N37" i="1"/>
  <c r="R72" i="5"/>
  <c r="G68" i="1"/>
  <c r="F8" i="1"/>
  <c r="S69" i="5"/>
  <c r="K37" i="1" s="1"/>
  <c r="J37" i="1"/>
  <c r="R72" i="20"/>
  <c r="S72" i="20" s="1"/>
  <c r="F23" i="1"/>
  <c r="G83" i="1"/>
  <c r="G22" i="1"/>
  <c r="H82" i="1"/>
  <c r="R66" i="19"/>
  <c r="S66" i="19" s="1"/>
  <c r="R72" i="11"/>
  <c r="G74" i="1"/>
  <c r="F14" i="1"/>
  <c r="H70" i="1"/>
  <c r="G10" i="1"/>
  <c r="I10" i="1" s="1"/>
  <c r="R66" i="7"/>
  <c r="H78" i="1"/>
  <c r="G18" i="1"/>
  <c r="R66" i="15"/>
  <c r="S69" i="6"/>
  <c r="M37" i="1" s="1"/>
  <c r="L37" i="1"/>
  <c r="S65" i="13"/>
  <c r="AA33" i="1" s="1"/>
  <c r="Z33" i="1"/>
  <c r="S65" i="6"/>
  <c r="M33" i="1" s="1"/>
  <c r="L33" i="1"/>
  <c r="S69" i="16"/>
  <c r="AG37" i="1" s="1"/>
  <c r="AF37" i="1"/>
  <c r="R72" i="19"/>
  <c r="S72" i="19" s="1"/>
  <c r="G82" i="1"/>
  <c r="F22" i="1"/>
  <c r="O59" i="21"/>
  <c r="S79" i="20"/>
  <c r="S67" i="20"/>
  <c r="I83" i="1"/>
  <c r="S59" i="18"/>
  <c r="O59" i="17"/>
  <c r="R59" i="19"/>
  <c r="S67" i="14"/>
  <c r="AC35" i="1" s="1"/>
  <c r="S76" i="14"/>
  <c r="AC41" i="1" s="1"/>
  <c r="I77" i="1"/>
  <c r="V57" i="15"/>
  <c r="S79" i="13"/>
  <c r="AA44" i="1" s="1"/>
  <c r="I76" i="1"/>
  <c r="V56" i="16"/>
  <c r="S77" i="12"/>
  <c r="Y42" i="1" s="1"/>
  <c r="S78" i="12"/>
  <c r="Y43" i="1" s="1"/>
  <c r="X43" i="1"/>
  <c r="S69" i="14"/>
  <c r="AC37" i="1" s="1"/>
  <c r="AB37" i="1"/>
  <c r="S76" i="12"/>
  <c r="Y41" i="1" s="1"/>
  <c r="R65" i="10"/>
  <c r="S59" i="10"/>
  <c r="S67" i="8"/>
  <c r="Q35" i="1" s="1"/>
  <c r="S79" i="8"/>
  <c r="Q44" i="1" s="1"/>
  <c r="I71" i="1"/>
  <c r="P59" i="9"/>
  <c r="S64" i="8"/>
  <c r="Q32" i="1" s="1"/>
  <c r="P32" i="1"/>
  <c r="S78" i="8"/>
  <c r="Q43" i="1" s="1"/>
  <c r="P43" i="1"/>
  <c r="O59" i="5"/>
  <c r="S76" i="8"/>
  <c r="Q41" i="1" s="1"/>
  <c r="P41" i="1"/>
  <c r="R65" i="4"/>
  <c r="S59" i="4"/>
  <c r="S78" i="4"/>
  <c r="I43" i="1" s="1"/>
  <c r="H43" i="1"/>
  <c r="R72" i="21"/>
  <c r="S72" i="21" s="1"/>
  <c r="G84" i="1"/>
  <c r="F24" i="1"/>
  <c r="S79" i="18"/>
  <c r="AK44" i="1" s="1"/>
  <c r="S70" i="16"/>
  <c r="AG38" i="1" s="1"/>
  <c r="AF38" i="1"/>
  <c r="S69" i="18"/>
  <c r="AK37" i="1" s="1"/>
  <c r="AJ37" i="1"/>
  <c r="S78" i="13"/>
  <c r="AA43" i="1" s="1"/>
  <c r="Z43" i="1"/>
  <c r="S68" i="18"/>
  <c r="AK36" i="1" s="1"/>
  <c r="S77" i="16"/>
  <c r="AG42" i="1" s="1"/>
  <c r="AF42" i="1"/>
  <c r="S64" i="13"/>
  <c r="AA32" i="1" s="1"/>
  <c r="Z32" i="1"/>
  <c r="S79" i="12"/>
  <c r="Y44" i="1" s="1"/>
  <c r="S76" i="11"/>
  <c r="W41" i="1" s="1"/>
  <c r="V41" i="1"/>
  <c r="R69" i="10"/>
  <c r="S64" i="11"/>
  <c r="W32" i="1" s="1"/>
  <c r="V32" i="1"/>
  <c r="S79" i="10"/>
  <c r="U44" i="1" s="1"/>
  <c r="S67" i="10"/>
  <c r="U35" i="1" s="1"/>
  <c r="I73" i="1"/>
  <c r="R65" i="8"/>
  <c r="S59" i="8"/>
  <c r="S67" i="9"/>
  <c r="S35" i="1" s="1"/>
  <c r="S68" i="12"/>
  <c r="Y36" i="1" s="1"/>
  <c r="S79" i="9"/>
  <c r="S44" i="1" s="1"/>
  <c r="S78" i="9"/>
  <c r="S43" i="1" s="1"/>
  <c r="S70" i="7"/>
  <c r="O38" i="1" s="1"/>
  <c r="S79" i="4"/>
  <c r="I44" i="1" s="1"/>
  <c r="S67" i="4"/>
  <c r="I35" i="1" s="1"/>
  <c r="I67" i="1"/>
  <c r="S65" i="5"/>
  <c r="K33" i="1" s="1"/>
  <c r="J33" i="1"/>
  <c r="S79" i="5"/>
  <c r="K44" i="1" s="1"/>
  <c r="S79" i="3"/>
  <c r="G44" i="1" s="1"/>
  <c r="S77" i="5"/>
  <c r="K42" i="1" s="1"/>
  <c r="S64" i="5"/>
  <c r="K32" i="1" s="1"/>
  <c r="S68" i="16"/>
  <c r="AG36" i="1" s="1"/>
  <c r="AF36" i="1"/>
  <c r="S76" i="18"/>
  <c r="AK41" i="1" s="1"/>
  <c r="S65" i="15"/>
  <c r="AE33" i="1" s="1"/>
  <c r="AD33" i="1"/>
  <c r="S70" i="17"/>
  <c r="AI38" i="1" s="1"/>
  <c r="AH38" i="1"/>
  <c r="S65" i="14"/>
  <c r="AC33" i="1" s="1"/>
  <c r="AB33" i="1"/>
  <c r="S69" i="12"/>
  <c r="Y37" i="1" s="1"/>
  <c r="X37" i="1"/>
  <c r="H72" i="1"/>
  <c r="G12" i="1"/>
  <c r="S77" i="8"/>
  <c r="Q42" i="1" s="1"/>
  <c r="P42" i="1"/>
  <c r="S68" i="9"/>
  <c r="S36" i="1" s="1"/>
  <c r="R65" i="7"/>
  <c r="P59" i="4"/>
  <c r="S59" i="5"/>
  <c r="S76" i="7"/>
  <c r="O41" i="1" s="1"/>
  <c r="F42" i="1"/>
  <c r="S77" i="3"/>
  <c r="G42" i="1" s="1"/>
  <c r="R66" i="9"/>
  <c r="S70" i="5"/>
  <c r="K38" i="1" s="1"/>
  <c r="R66" i="4"/>
  <c r="S64" i="16"/>
  <c r="AG32" i="1" s="1"/>
  <c r="AF32" i="1"/>
  <c r="S77" i="18"/>
  <c r="AK42" i="1" s="1"/>
  <c r="AJ42" i="1"/>
  <c r="S65" i="18"/>
  <c r="AK33" i="1" s="1"/>
  <c r="AJ33" i="1"/>
  <c r="R65" i="16"/>
  <c r="S59" i="16"/>
  <c r="S76" i="17"/>
  <c r="AI41" i="1" s="1"/>
  <c r="S59" i="17"/>
  <c r="S64" i="14"/>
  <c r="AC32" i="1" s="1"/>
  <c r="R59" i="14"/>
  <c r="R69" i="13"/>
  <c r="S78" i="10"/>
  <c r="U43" i="1" s="1"/>
  <c r="T43" i="1"/>
  <c r="S65" i="9"/>
  <c r="S33" i="1" s="1"/>
  <c r="R33" i="1"/>
  <c r="O59" i="7"/>
  <c r="O59" i="9"/>
  <c r="S77" i="9"/>
  <c r="S42" i="1" s="1"/>
  <c r="S65" i="3"/>
  <c r="G33" i="1" s="1"/>
  <c r="F33" i="1"/>
  <c r="S77" i="4"/>
  <c r="I42" i="1" s="1"/>
  <c r="H36" i="1"/>
  <c r="S68" i="4"/>
  <c r="I36" i="1" s="1"/>
  <c r="D8" i="1"/>
  <c r="S7" i="1"/>
  <c r="L7" i="1"/>
  <c r="S78" i="5"/>
  <c r="K43" i="1" s="1"/>
  <c r="U3" i="1"/>
  <c r="S68" i="5"/>
  <c r="K36" i="1" s="1"/>
  <c r="R59" i="21"/>
  <c r="R65" i="20"/>
  <c r="S65" i="20" s="1"/>
  <c r="S59" i="20"/>
  <c r="O59" i="19"/>
  <c r="S76" i="16"/>
  <c r="AG41" i="1" s="1"/>
  <c r="AF41" i="1"/>
  <c r="S65" i="12"/>
  <c r="Y33" i="1" s="1"/>
  <c r="X33" i="1"/>
  <c r="S77" i="10"/>
  <c r="U42" i="1" s="1"/>
  <c r="T42" i="1"/>
  <c r="R69" i="8"/>
  <c r="S68" i="6"/>
  <c r="M36" i="1" s="1"/>
  <c r="L36" i="1"/>
  <c r="S79" i="7"/>
  <c r="O44" i="1" s="1"/>
  <c r="S67" i="7"/>
  <c r="O35" i="1" s="1"/>
  <c r="I70" i="1"/>
  <c r="R66" i="3"/>
  <c r="G6" i="1"/>
  <c r="I6" i="1" s="1"/>
  <c r="H66" i="1"/>
  <c r="S78" i="3"/>
  <c r="G43" i="1" s="1"/>
  <c r="F43" i="1"/>
  <c r="G66" i="1"/>
  <c r="F6" i="1"/>
  <c r="R72" i="3"/>
  <c r="S64" i="4"/>
  <c r="I32" i="1" s="1"/>
  <c r="H32" i="1"/>
  <c r="S70" i="3"/>
  <c r="G38" i="1" s="1"/>
  <c r="H84" i="1"/>
  <c r="G24" i="1"/>
  <c r="I24" i="1" s="1"/>
  <c r="R59" i="18"/>
  <c r="S77" i="13"/>
  <c r="AA42" i="1" s="1"/>
  <c r="Z42" i="1"/>
  <c r="V57" i="20"/>
  <c r="S77" i="17"/>
  <c r="AI42" i="1" s="1"/>
  <c r="AH42" i="1"/>
  <c r="S78" i="18"/>
  <c r="AK43" i="1" s="1"/>
  <c r="AJ43" i="1"/>
  <c r="P59" i="15"/>
  <c r="O59" i="18"/>
  <c r="S69" i="15"/>
  <c r="AE37" i="1" s="1"/>
  <c r="AD37" i="1"/>
  <c r="S64" i="18"/>
  <c r="AK32" i="1" s="1"/>
  <c r="P59" i="16"/>
  <c r="S79" i="16"/>
  <c r="AG44" i="1" s="1"/>
  <c r="P59" i="14"/>
  <c r="O59" i="14"/>
  <c r="P59" i="13"/>
  <c r="S59" i="12"/>
  <c r="S70" i="10"/>
  <c r="U38" i="1" s="1"/>
  <c r="R59" i="9"/>
  <c r="S64" i="9"/>
  <c r="S32" i="1" s="1"/>
  <c r="R32" i="1"/>
  <c r="S77" i="6"/>
  <c r="M42" i="1" s="1"/>
  <c r="L42" i="1"/>
  <c r="W16" i="1"/>
  <c r="Y17" i="1" s="1"/>
  <c r="Z17" i="1" s="1"/>
  <c r="S59" i="6"/>
  <c r="S76" i="5"/>
  <c r="K41" i="1" s="1"/>
  <c r="S68" i="8"/>
  <c r="Q36" i="1" s="1"/>
  <c r="S78" i="17"/>
  <c r="AI43" i="1" s="1"/>
  <c r="AH43" i="1"/>
  <c r="S69" i="17"/>
  <c r="AI37" i="1" s="1"/>
  <c r="AH37" i="1"/>
  <c r="S76" i="15"/>
  <c r="AE41" i="1" s="1"/>
  <c r="AD41" i="1"/>
  <c r="O59" i="15"/>
  <c r="S67" i="16"/>
  <c r="AG35" i="1" s="1"/>
  <c r="H74" i="1"/>
  <c r="G14" i="1"/>
  <c r="I14" i="1" s="1"/>
  <c r="S70" i="13"/>
  <c r="AA38" i="1" s="1"/>
  <c r="Z38" i="1"/>
  <c r="S64" i="12"/>
  <c r="Y32" i="1" s="1"/>
  <c r="X32" i="1"/>
  <c r="S78" i="11"/>
  <c r="W43" i="1" s="1"/>
  <c r="V43" i="1"/>
  <c r="R66" i="10"/>
  <c r="R59" i="7"/>
  <c r="S70" i="8"/>
  <c r="Q38" i="1" s="1"/>
  <c r="P38" i="1"/>
  <c r="I55" i="1" s="1"/>
  <c r="S69" i="9"/>
  <c r="S37" i="1" s="1"/>
  <c r="R37" i="1"/>
  <c r="S78" i="6"/>
  <c r="M43" i="1" s="1"/>
  <c r="L43" i="1"/>
  <c r="S64" i="6"/>
  <c r="M32" i="1" s="1"/>
  <c r="L32" i="1"/>
  <c r="S76" i="6"/>
  <c r="M41" i="1" s="1"/>
  <c r="L41" i="1"/>
  <c r="S70" i="4"/>
  <c r="I38" i="1" s="1"/>
  <c r="R59" i="5"/>
  <c r="S76" i="3"/>
  <c r="G41" i="1" s="1"/>
  <c r="F41" i="1"/>
  <c r="H41" i="1"/>
  <c r="S76" i="4"/>
  <c r="I41" i="1" s="1"/>
  <c r="V57" i="3"/>
  <c r="S67" i="5"/>
  <c r="K35" i="1" s="1"/>
  <c r="R69" i="20"/>
  <c r="S69" i="20" s="1"/>
  <c r="S79" i="17"/>
  <c r="AI44" i="1" s="1"/>
  <c r="I80" i="1"/>
  <c r="Y9" i="1" s="1"/>
  <c r="S67" i="19"/>
  <c r="I82" i="1"/>
  <c r="S68" i="19"/>
  <c r="S77" i="14"/>
  <c r="AC42" i="1" s="1"/>
  <c r="AB42" i="1"/>
  <c r="S68" i="17"/>
  <c r="AI36" i="1" s="1"/>
  <c r="S70" i="18"/>
  <c r="AK38" i="1" s="1"/>
  <c r="AJ38" i="1"/>
  <c r="S78" i="14"/>
  <c r="AC43" i="1" s="1"/>
  <c r="AB43" i="1"/>
  <c r="R59" i="15"/>
  <c r="S78" i="16"/>
  <c r="AG43" i="1" s="1"/>
  <c r="AF43" i="1"/>
  <c r="S67" i="12"/>
  <c r="Y35" i="1" s="1"/>
  <c r="S70" i="14"/>
  <c r="AC38" i="1" s="1"/>
  <c r="S79" i="14"/>
  <c r="AC44" i="1" s="1"/>
  <c r="S76" i="13"/>
  <c r="AA41" i="1" s="1"/>
  <c r="Z41" i="1"/>
  <c r="S68" i="13"/>
  <c r="AA36" i="1" s="1"/>
  <c r="Z36" i="1"/>
  <c r="P59" i="10"/>
  <c r="S76" i="9"/>
  <c r="S41" i="1" s="1"/>
  <c r="H37" i="1"/>
  <c r="S69" i="4"/>
  <c r="I37" i="1" s="1"/>
  <c r="S69" i="3"/>
  <c r="G37" i="1" s="1"/>
  <c r="F37" i="1"/>
  <c r="S78" i="7"/>
  <c r="O43" i="1" s="1"/>
  <c r="S64" i="7"/>
  <c r="O32" i="1" s="1"/>
  <c r="N32" i="1"/>
  <c r="W9" i="1" l="1"/>
  <c r="Y8" i="1"/>
  <c r="Y10" i="1"/>
  <c r="Y11" i="1" s="1"/>
  <c r="Y12" i="1" s="1"/>
  <c r="Y13" i="1" s="1"/>
  <c r="R72" i="10"/>
  <c r="F13" i="1"/>
  <c r="G73" i="1"/>
  <c r="R72" i="15"/>
  <c r="G78" i="1"/>
  <c r="G79" i="1"/>
  <c r="F18" i="1"/>
  <c r="I53" i="1"/>
  <c r="H79" i="1"/>
  <c r="G19" i="1"/>
  <c r="S66" i="4"/>
  <c r="I34" i="1" s="1"/>
  <c r="H34" i="1"/>
  <c r="R72" i="4"/>
  <c r="G67" i="1"/>
  <c r="F7" i="1"/>
  <c r="H71" i="1"/>
  <c r="G11" i="1"/>
  <c r="I11" i="1" s="1"/>
  <c r="R66" i="8"/>
  <c r="S66" i="13"/>
  <c r="AA34" i="1" s="1"/>
  <c r="Z34" i="1"/>
  <c r="R72" i="14"/>
  <c r="G77" i="1"/>
  <c r="F17" i="1"/>
  <c r="I17" i="1" s="1"/>
  <c r="I60" i="1"/>
  <c r="S65" i="7"/>
  <c r="O33" i="1" s="1"/>
  <c r="N33" i="1"/>
  <c r="S65" i="8"/>
  <c r="Q33" i="1" s="1"/>
  <c r="P33" i="1"/>
  <c r="S65" i="16"/>
  <c r="AG33" i="1" s="1"/>
  <c r="AF33" i="1"/>
  <c r="H73" i="1"/>
  <c r="G13" i="1"/>
  <c r="I13" i="1" s="1"/>
  <c r="S66" i="14"/>
  <c r="AC34" i="1" s="1"/>
  <c r="AB34" i="1"/>
  <c r="S72" i="18"/>
  <c r="AK39" i="1" s="1"/>
  <c r="AJ39" i="1"/>
  <c r="S69" i="13"/>
  <c r="AA37" i="1" s="1"/>
  <c r="Z37" i="1"/>
  <c r="S66" i="9"/>
  <c r="S34" i="1" s="1"/>
  <c r="R34" i="1"/>
  <c r="S65" i="10"/>
  <c r="U33" i="1" s="1"/>
  <c r="T33" i="1"/>
  <c r="R66" i="16"/>
  <c r="S66" i="10"/>
  <c r="U34" i="1" s="1"/>
  <c r="T34" i="1"/>
  <c r="H83" i="1"/>
  <c r="G23" i="1"/>
  <c r="I23" i="1" s="1"/>
  <c r="R66" i="20"/>
  <c r="S66" i="20" s="1"/>
  <c r="I49" i="1"/>
  <c r="H81" i="1"/>
  <c r="G21" i="1"/>
  <c r="I21" i="1" s="1"/>
  <c r="R66" i="18"/>
  <c r="S66" i="15"/>
  <c r="AE34" i="1" s="1"/>
  <c r="AD34" i="1"/>
  <c r="S72" i="11"/>
  <c r="W39" i="1" s="1"/>
  <c r="V39" i="1"/>
  <c r="S72" i="8"/>
  <c r="Q39" i="1" s="1"/>
  <c r="P39" i="1"/>
  <c r="R72" i="16"/>
  <c r="F19" i="1"/>
  <c r="S66" i="3"/>
  <c r="G34" i="1" s="1"/>
  <c r="F34" i="1"/>
  <c r="L8" i="1"/>
  <c r="D9" i="1"/>
  <c r="S8" i="1"/>
  <c r="I59" i="1"/>
  <c r="H67" i="1"/>
  <c r="Z3" i="1" s="1"/>
  <c r="W13" i="1" s="1"/>
  <c r="G7" i="1"/>
  <c r="I7" i="1" s="1"/>
  <c r="I18" i="1"/>
  <c r="S72" i="17"/>
  <c r="AI39" i="1" s="1"/>
  <c r="AH39" i="1"/>
  <c r="S69" i="8"/>
  <c r="Q37" i="1" s="1"/>
  <c r="P37" i="1"/>
  <c r="I54" i="1" s="1"/>
  <c r="I58" i="1"/>
  <c r="H69" i="1"/>
  <c r="G9" i="1"/>
  <c r="I9" i="1" s="1"/>
  <c r="R66" i="6"/>
  <c r="H75" i="1"/>
  <c r="G15" i="1"/>
  <c r="I15" i="1" s="1"/>
  <c r="R66" i="12"/>
  <c r="S72" i="3"/>
  <c r="G39" i="1" s="1"/>
  <c r="F39" i="1"/>
  <c r="G20" i="1"/>
  <c r="I20" i="1" s="1"/>
  <c r="R66" i="17"/>
  <c r="S65" i="4"/>
  <c r="I33" i="1" s="1"/>
  <c r="H33" i="1"/>
  <c r="I50" i="1" s="1"/>
  <c r="R72" i="9"/>
  <c r="G72" i="1"/>
  <c r="Y3" i="1" s="1"/>
  <c r="W11" i="1" s="1"/>
  <c r="F12" i="1"/>
  <c r="I12" i="1" s="1"/>
  <c r="R72" i="13"/>
  <c r="G76" i="1"/>
  <c r="F16" i="1"/>
  <c r="I16" i="1" s="1"/>
  <c r="H6" i="1"/>
  <c r="G8" i="1"/>
  <c r="I8" i="1" s="1"/>
  <c r="H68" i="1"/>
  <c r="R66" i="5"/>
  <c r="S69" i="10"/>
  <c r="U37" i="1" s="1"/>
  <c r="T37" i="1"/>
  <c r="S66" i="7"/>
  <c r="O34" i="1" s="1"/>
  <c r="N34" i="1"/>
  <c r="I22" i="1"/>
  <c r="S72" i="5"/>
  <c r="K39" i="1" s="1"/>
  <c r="J39" i="1"/>
  <c r="S72" i="6"/>
  <c r="M39" i="1" s="1"/>
  <c r="L39" i="1"/>
  <c r="S72" i="7"/>
  <c r="O39" i="1" s="1"/>
  <c r="N39" i="1"/>
  <c r="S72" i="12"/>
  <c r="Y39" i="1" s="1"/>
  <c r="X39" i="1"/>
  <c r="S66" i="6" l="1"/>
  <c r="M34" i="1" s="1"/>
  <c r="L34" i="1"/>
  <c r="S72" i="15"/>
  <c r="AE39" i="1" s="1"/>
  <c r="AD39" i="1"/>
  <c r="S66" i="8"/>
  <c r="Q34" i="1" s="1"/>
  <c r="P34" i="1"/>
  <c r="I19" i="1"/>
  <c r="S66" i="17"/>
  <c r="AI34" i="1" s="1"/>
  <c r="AH34" i="1"/>
  <c r="S72" i="13"/>
  <c r="AA39" i="1" s="1"/>
  <c r="Z39" i="1"/>
  <c r="S72" i="10"/>
  <c r="U39" i="1" s="1"/>
  <c r="T39" i="1"/>
  <c r="S66" i="12"/>
  <c r="Y34" i="1" s="1"/>
  <c r="X34" i="1"/>
  <c r="I51" i="1" s="1"/>
  <c r="S72" i="16"/>
  <c r="AG39" i="1" s="1"/>
  <c r="AF39" i="1"/>
  <c r="H7" i="1"/>
  <c r="J6" i="1"/>
  <c r="N6" i="1"/>
  <c r="K6" i="1"/>
  <c r="S66" i="18"/>
  <c r="AK34" i="1" s="1"/>
  <c r="AJ34" i="1"/>
  <c r="S72" i="9"/>
  <c r="S39" i="1" s="1"/>
  <c r="R39" i="1"/>
  <c r="H8" i="1"/>
  <c r="S66" i="5"/>
  <c r="K34" i="1" s="1"/>
  <c r="J34" i="1"/>
  <c r="H9" i="1"/>
  <c r="L9" i="1"/>
  <c r="D10" i="1"/>
  <c r="S9" i="1"/>
  <c r="S66" i="16"/>
  <c r="AG34" i="1" s="1"/>
  <c r="AF34" i="1"/>
  <c r="S72" i="14"/>
  <c r="AC39" i="1" s="1"/>
  <c r="AB39" i="1"/>
  <c r="S72" i="4"/>
  <c r="I39" i="1" s="1"/>
  <c r="H39" i="1"/>
  <c r="I56" i="1" s="1"/>
  <c r="J9" i="1" l="1"/>
  <c r="N9" i="1"/>
  <c r="K9" i="1"/>
  <c r="J8" i="1"/>
  <c r="N8" i="1"/>
  <c r="K8" i="1"/>
  <c r="J7" i="1"/>
  <c r="N7" i="1"/>
  <c r="K7" i="1"/>
  <c r="D11" i="1"/>
  <c r="H10" i="1"/>
  <c r="L10" i="1"/>
  <c r="S10" i="1"/>
  <c r="L11" i="1" l="1"/>
  <c r="D12" i="1"/>
  <c r="H11" i="1"/>
  <c r="S11" i="1"/>
  <c r="J10" i="1"/>
  <c r="N10" i="1"/>
  <c r="K10" i="1"/>
  <c r="J11" i="1" l="1"/>
  <c r="N11" i="1"/>
  <c r="K11" i="1"/>
  <c r="L12" i="1"/>
  <c r="D13" i="1"/>
  <c r="H12" i="1"/>
  <c r="S12" i="1"/>
  <c r="N12" i="1" l="1"/>
  <c r="J12" i="1"/>
  <c r="K12" i="1"/>
  <c r="H13" i="1"/>
  <c r="L13" i="1"/>
  <c r="D14" i="1"/>
  <c r="S13" i="1"/>
  <c r="D15" i="1" l="1"/>
  <c r="H14" i="1"/>
  <c r="L14" i="1"/>
  <c r="S14" i="1"/>
  <c r="N13" i="1"/>
  <c r="J13" i="1"/>
  <c r="K13" i="1"/>
  <c r="J14" i="1" l="1"/>
  <c r="N14" i="1"/>
  <c r="K14" i="1"/>
  <c r="L15" i="1"/>
  <c r="D16" i="1"/>
  <c r="H15" i="1"/>
  <c r="S15" i="1"/>
  <c r="N15" i="1" l="1"/>
  <c r="J15" i="1"/>
  <c r="K15" i="1"/>
  <c r="D17" i="1"/>
  <c r="H16" i="1"/>
  <c r="L16" i="1"/>
  <c r="S16" i="1"/>
  <c r="J16" i="1" l="1"/>
  <c r="N16" i="1"/>
  <c r="K16" i="1"/>
  <c r="L17" i="1"/>
  <c r="H17" i="1"/>
  <c r="D18" i="1"/>
  <c r="S17" i="1"/>
  <c r="D19" i="1" l="1"/>
  <c r="H18" i="1"/>
  <c r="L18" i="1"/>
  <c r="S18" i="1"/>
  <c r="J17" i="1"/>
  <c r="N17" i="1"/>
  <c r="K17" i="1"/>
  <c r="N18" i="1" l="1"/>
  <c r="J18" i="1"/>
  <c r="K18" i="1"/>
  <c r="D20" i="1"/>
  <c r="H5" i="1"/>
  <c r="L19" i="1"/>
  <c r="H19" i="1"/>
  <c r="S19" i="1"/>
  <c r="J19" i="1" l="1"/>
  <c r="N19" i="1"/>
  <c r="K19" i="1"/>
  <c r="J5" i="1"/>
  <c r="K5" i="1"/>
  <c r="H20" i="1"/>
  <c r="L20" i="1"/>
  <c r="D21" i="1"/>
  <c r="S20" i="1"/>
  <c r="N20" i="1" l="1"/>
  <c r="J20" i="1"/>
  <c r="K20" i="1"/>
  <c r="L21" i="1"/>
  <c r="H21" i="1"/>
  <c r="S21" i="1"/>
  <c r="D22" i="1"/>
  <c r="L22" i="1" l="1"/>
  <c r="D23" i="1"/>
  <c r="H22" i="1"/>
  <c r="S22" i="1"/>
  <c r="J21" i="1"/>
  <c r="N21" i="1"/>
  <c r="K21" i="1"/>
  <c r="J22" i="1" l="1"/>
  <c r="N22" i="1"/>
  <c r="K22" i="1"/>
  <c r="H23" i="1"/>
  <c r="L23" i="1"/>
  <c r="S23" i="1"/>
  <c r="D24" i="1"/>
  <c r="L24" i="1" l="1"/>
  <c r="H24" i="1"/>
  <c r="S24" i="1"/>
  <c r="K23" i="1"/>
  <c r="J23" i="1"/>
  <c r="N23" i="1"/>
  <c r="K24" i="1" l="1"/>
  <c r="J24" i="1"/>
  <c r="N24" i="1"/>
</calcChain>
</file>

<file path=xl/sharedStrings.xml><?xml version="1.0" encoding="utf-8"?>
<sst xmlns="http://schemas.openxmlformats.org/spreadsheetml/2006/main" count="5828" uniqueCount="220">
  <si>
    <t>SUPERFICIE</t>
  </si>
  <si>
    <t>PRESUPUESTO</t>
  </si>
  <si>
    <t>GENERADO</t>
  </si>
  <si>
    <t>VALORIZADO</t>
  </si>
  <si>
    <t>DISPOSICIÓN FINAL</t>
  </si>
  <si>
    <t>MES</t>
  </si>
  <si>
    <t>Avance Mensual de Obra (%)</t>
  </si>
  <si>
    <t>Gasto Mensual en Plan de Gestión RCD ($)</t>
  </si>
  <si>
    <t>RCD enviados a disposición final autorizada (m3)</t>
  </si>
  <si>
    <t>RCD enviados a valorización (m3)</t>
  </si>
  <si>
    <t>Factor de Generación Mensual (m3/m2)</t>
  </si>
  <si>
    <t>Índice de Valorización Mensual (%)</t>
  </si>
  <si>
    <t>Variación con FG de referencia (%)</t>
  </si>
  <si>
    <t>Variación con FG meta (%)</t>
  </si>
  <si>
    <t>M2 CONSTRUIDOS</t>
  </si>
  <si>
    <t>Generación Estimada</t>
  </si>
  <si>
    <t>Generación Real</t>
  </si>
  <si>
    <t xml:space="preserve">Dis. Final Estimada </t>
  </si>
  <si>
    <t>Dis. Final Real</t>
  </si>
  <si>
    <t>Valorización Estimada</t>
  </si>
  <si>
    <t>Valorización Real</t>
  </si>
  <si>
    <t>COSTO REAL</t>
  </si>
  <si>
    <t>TABLA DE LLENADO AUTOMÁTICO PARA INDICADORES DE SOSTENIBILIDAD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</si>
  <si>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</si>
  <si>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</si>
  <si>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</si>
  <si>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</si>
  <si>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</si>
  <si>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</si>
  <si>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</si>
  <si>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</si>
  <si>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</si>
  <si>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</si>
  <si>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</si>
  <si>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</si>
  <si>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</si>
  <si>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</si>
  <si>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</si>
  <si>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</si>
  <si>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 xml:space="preserve"> TIPO DE VALORIZACIÓN</t>
  </si>
  <si>
    <t>m3</t>
  </si>
  <si>
    <t>% M3 del total</t>
  </si>
  <si>
    <t>Reutilización</t>
  </si>
  <si>
    <t>Reciclaje</t>
  </si>
  <si>
    <t>Compostaje</t>
  </si>
  <si>
    <t>Valorización energética</t>
  </si>
  <si>
    <t>Donación</t>
  </si>
  <si>
    <t>No se valoriza</t>
  </si>
  <si>
    <t>Otro</t>
  </si>
  <si>
    <t xml:space="preserve">Disposición final: </t>
  </si>
  <si>
    <t>TIPOS DE RESIDUOS</t>
  </si>
  <si>
    <t>% m3del total</t>
  </si>
  <si>
    <t>% residuos peligrosos</t>
  </si>
  <si>
    <t>% redisuos Internes</t>
  </si>
  <si>
    <t>% residuos no inertes</t>
  </si>
  <si>
    <t>% residuos domiciliarios (municipales)</t>
  </si>
  <si>
    <t>% Residuos peligrosos</t>
  </si>
  <si>
    <t>% Residuos Internes</t>
  </si>
  <si>
    <t>% Residuos no inertes</t>
  </si>
  <si>
    <t>% Residuos domiciliarios (municipales)</t>
  </si>
  <si>
    <t>DISPOCISIÓN FINAL</t>
  </si>
  <si>
    <t>GENERACIÓN</t>
  </si>
  <si>
    <t xml:space="preserve"> INDICADORES DE CUANTIFICACION DE GESTIÓN DE RCD</t>
  </si>
  <si>
    <t>Comparativa de Valorización y Disposición Final</t>
  </si>
  <si>
    <t>Evolución Temporal generación de residuos</t>
  </si>
  <si>
    <t xml:space="preserve">Tipo de residuos generados </t>
  </si>
  <si>
    <t>Indicador de Costo</t>
  </si>
  <si>
    <t xml:space="preserve">TABLA DE CUANTIFICACIÓN  RCD </t>
  </si>
  <si>
    <t>CÁLCULO MENSUAL</t>
  </si>
  <si>
    <t>REPORTE N°:</t>
  </si>
  <si>
    <t>Fecha</t>
  </si>
  <si>
    <t>Gasto estimado Acumulado en RCD</t>
  </si>
  <si>
    <t>%  Avance Proyecto Acumulado</t>
  </si>
  <si>
    <t>ANTECEDENTES DEL PROYECTO</t>
  </si>
  <si>
    <t>NOMBRE OBRA O INSTALACIÓN</t>
  </si>
  <si>
    <t>PROMEDIO MENSUAL</t>
  </si>
  <si>
    <t>AQUÍ INGRESA LOS KG O M3 QUE CONTROLASTE MENSUALMENTE</t>
  </si>
  <si>
    <t>Enviados a disposición final (Indicar porcentaje del total)</t>
  </si>
  <si>
    <t>Enviados a Valorización (Indicar porcentaje del total)</t>
  </si>
  <si>
    <t>De ser valorizado, Indicar Tecnología de Valorización (en lista desplegable)</t>
  </si>
  <si>
    <t>Nombre del lugar de destino</t>
  </si>
  <si>
    <t>Empresa</t>
  </si>
  <si>
    <t>M2</t>
  </si>
  <si>
    <t>Conversor de Unidades</t>
  </si>
  <si>
    <t>Código LER</t>
  </si>
  <si>
    <t>Nombre Residuo</t>
  </si>
  <si>
    <t>Desglose residuo /Descripción</t>
  </si>
  <si>
    <t>Generación (indicar SI o NO en lista desplegable)</t>
  </si>
  <si>
    <t>unidad</t>
  </si>
  <si>
    <t>Factor de conversión (kg/lt/mts/unidad)</t>
  </si>
  <si>
    <t>Kg</t>
  </si>
  <si>
    <t>%</t>
  </si>
  <si>
    <t>Total t (automático)</t>
  </si>
  <si>
    <t>Total m3 (automático)</t>
  </si>
  <si>
    <t>Toral t (automático)</t>
  </si>
  <si>
    <t>RESIDUOS NO PELIGROSOS</t>
  </si>
  <si>
    <t>17 01 01</t>
  </si>
  <si>
    <t>Hormigón</t>
  </si>
  <si>
    <t>SI</t>
  </si>
  <si>
    <t>1m3</t>
  </si>
  <si>
    <t>Hormigón armado (Sumar enfierradura, ej. de generación: demoliciones)</t>
  </si>
  <si>
    <t>NO</t>
  </si>
  <si>
    <t>Cascotes Hormigón</t>
  </si>
  <si>
    <t>17 05 04</t>
  </si>
  <si>
    <t>Tierra y piedras distintas de las especificadas en el código 17 05 03 (en caso de no ser valorizada en la misma obra, en una distinta o en una actividad de relleno autorizada)Tierra y piedras distintas de las especificadas en el código 17 05 03 (en caso de no ser valorizada en la misma obra, en una distinta o en una actividad de relleno autorizada)</t>
  </si>
  <si>
    <t>17 01  03</t>
  </si>
  <si>
    <t>Tejas y materiales cerámicos</t>
  </si>
  <si>
    <t>Porcelanatos</t>
  </si>
  <si>
    <t>Cerámicas</t>
  </si>
  <si>
    <t>17 01 02</t>
  </si>
  <si>
    <t>Ladrillos</t>
  </si>
  <si>
    <t>15 01 03</t>
  </si>
  <si>
    <t>Envases de madera</t>
  </si>
  <si>
    <t>Pallets</t>
  </si>
  <si>
    <t>17 02 01</t>
  </si>
  <si>
    <t>Madera libre de impregnación o pinturas</t>
  </si>
  <si>
    <t>Tableros de madera</t>
  </si>
  <si>
    <t xml:space="preserve">Despuntes de madera </t>
  </si>
  <si>
    <t>17 02 07</t>
  </si>
  <si>
    <t>Plástico PVC (policloruro de vinilo )</t>
  </si>
  <si>
    <t>Plástico PVC Sanitario</t>
  </si>
  <si>
    <t>Plástico PVC eléctrico</t>
  </si>
  <si>
    <t>17 02 09</t>
  </si>
  <si>
    <t>Plástico PPR (Polipropileno R)</t>
  </si>
  <si>
    <t>Tuberías AP, Gomas de cintas transportadoras</t>
  </si>
  <si>
    <t>17 02 10</t>
  </si>
  <si>
    <t>Plástico HDPE (Polietileno de alta densidad)</t>
  </si>
  <si>
    <t xml:space="preserve">Plástico HDPE (cascos) </t>
  </si>
  <si>
    <t>(malla raschel</t>
  </si>
  <si>
    <t>Tuberías D315mm</t>
  </si>
  <si>
    <t>1mt</t>
  </si>
  <si>
    <t>Tuberías D180mm</t>
  </si>
  <si>
    <t>Tuberías D90mm</t>
  </si>
  <si>
    <t>17 02 03</t>
  </si>
  <si>
    <t>Otros plásticos</t>
  </si>
  <si>
    <t>Polietileno baja densidad (PEBD)</t>
  </si>
  <si>
    <t>otro</t>
  </si>
  <si>
    <t>tapas botellas (PP)</t>
  </si>
  <si>
    <t>Sunchos y malla faenera (PP)</t>
  </si>
  <si>
    <t>Plásticos Pet (Botellas)</t>
  </si>
  <si>
    <t>17 04 02</t>
  </si>
  <si>
    <t>Aluminio</t>
  </si>
  <si>
    <t>Despuntes Aluminio</t>
  </si>
  <si>
    <t>17 04 05</t>
  </si>
  <si>
    <t>Hierro y acero no galvanizados</t>
  </si>
  <si>
    <t>Despuntes de acero no galvanizado</t>
  </si>
  <si>
    <t>17 04 12</t>
  </si>
  <si>
    <t>Hierro y acero galvanizado</t>
  </si>
  <si>
    <t>metalcon y latas</t>
  </si>
  <si>
    <t>17 04 07</t>
  </si>
  <si>
    <t>Metales mezclados y/o piezas de más de un metal</t>
  </si>
  <si>
    <t>Chatarra</t>
  </si>
  <si>
    <t>17 06 04</t>
  </si>
  <si>
    <t>Materiales de aislamiento distintos de los especificados en los códigos 17 06 01 y 17 06 03</t>
  </si>
  <si>
    <t>Lana mineral</t>
  </si>
  <si>
    <t>Poliestireno Expandido (Ej.: Plumavit o Aislapol)</t>
  </si>
  <si>
    <t>17 03 02</t>
  </si>
  <si>
    <t>Mezclas bituminosas distinta de las especificadas en el código 17 03 01</t>
  </si>
  <si>
    <t>Cemento Asfaltico</t>
  </si>
  <si>
    <t>10 13 10</t>
  </si>
  <si>
    <t xml:space="preserve">Residuos de la fabricación de fibrocemento distintos
de los especificados en el código 10 13 09 </t>
  </si>
  <si>
    <t>Fibrocemento ej. 8mm</t>
  </si>
  <si>
    <t>17 08 02</t>
  </si>
  <si>
    <t>Materiales de construcción a base de yeso distintos de los especificados en el código 17 08 01</t>
  </si>
  <si>
    <t>Yeso Cartón ej. 10mm</t>
  </si>
  <si>
    <t>20 01 01</t>
  </si>
  <si>
    <t xml:space="preserve">Papel </t>
  </si>
  <si>
    <t>Sacos cartón</t>
  </si>
  <si>
    <t>Cartón</t>
  </si>
  <si>
    <t>15 01 02</t>
  </si>
  <si>
    <t>Envases de plástico</t>
  </si>
  <si>
    <t>Tinetas sin residuos peligrosos</t>
  </si>
  <si>
    <t>20 03 01</t>
  </si>
  <si>
    <t>Mezcla de residuos municipales</t>
  </si>
  <si>
    <t>16 0 103</t>
  </si>
  <si>
    <t>Neumáticos fuera de uso</t>
  </si>
  <si>
    <t>Unidad</t>
  </si>
  <si>
    <t>17 09 04</t>
  </si>
  <si>
    <t>Residuos mezclados de construcción y demolición distintos de los especificados en los códigos 17 09 01, 17 09 02 y 17 09 03</t>
  </si>
  <si>
    <t>Residuos Mixtos (formula considera 30% de esponjamiento)</t>
  </si>
  <si>
    <t>17 01 07</t>
  </si>
  <si>
    <t>Mezclas de hormigón, ladrillos, tejas y materiales cerámicos, distintas de las especificaciones en el código 17 01 06</t>
  </si>
  <si>
    <t>Residuos Limpios (Formula considera 30% de esponjamiento)</t>
  </si>
  <si>
    <t>RESIDUOS PELIGROSOS</t>
  </si>
  <si>
    <t>15 01 10</t>
  </si>
  <si>
    <t>Envases que contienen restos de sustancias peligrosas o están contaminados por ellas</t>
  </si>
  <si>
    <t>Tinetas</t>
  </si>
  <si>
    <t>Aerosoles</t>
  </si>
  <si>
    <t>17 04 09</t>
  </si>
  <si>
    <t>Residuos metálicos contaminados con sustancias peligrosas</t>
  </si>
  <si>
    <t>Fulminantes</t>
  </si>
  <si>
    <t>13 08 02</t>
  </si>
  <si>
    <t>Otras emulsiones</t>
  </si>
  <si>
    <t>Aceite usado, remantente de emulsiones asfálticas</t>
  </si>
  <si>
    <t>1lt</t>
  </si>
  <si>
    <t>08 03 17</t>
  </si>
  <si>
    <t>Residuos de tóner de impresión que contienen sustancias peligrosas</t>
  </si>
  <si>
    <t>13 07 01</t>
  </si>
  <si>
    <t>Fuel oil y gasóleo</t>
  </si>
  <si>
    <t>17 06 03</t>
  </si>
  <si>
    <t>Tierra y piedras que contienen sustancias peligrosas</t>
  </si>
  <si>
    <t>16 06 01</t>
  </si>
  <si>
    <t>Baterías de plomo</t>
  </si>
  <si>
    <t>Baterías  para sistemas de alimentación interrumpida</t>
  </si>
  <si>
    <t>Baterías de automóviles</t>
  </si>
  <si>
    <t>15 02 02</t>
  </si>
  <si>
    <t>Absorbentes, materiales de filtración (incluidos los filtros de aceite no especificados en otra categoría) trapos de limpieza y ropas protectoras contaminadas por sustancias peligrosas</t>
  </si>
  <si>
    <t>CALCULO RCD TOTALES POR ETAPA DE OBRA</t>
  </si>
  <si>
    <t>TOTAL GENERDO</t>
  </si>
  <si>
    <t xml:space="preserve">TOTAL DISP. FINAL </t>
  </si>
  <si>
    <t xml:space="preserve">TOTAL  VALORIZADO </t>
  </si>
  <si>
    <t>Toneladas</t>
  </si>
  <si>
    <t>TABLA DE LLENADO AUTOMÁTICO PARA % TIPOS RESIDUO</t>
  </si>
  <si>
    <t>AQUÍ INGRESA LOS KG O M3 QUE CONTROLASTE MENSULMENTE</t>
  </si>
  <si>
    <r>
      <t xml:space="preserve">Los indicadores de desempeño serán de utilidad para mantener un registro cuantitativo del avance del Plan de Gestión de RCD en el tiempo. El análisis y comparación de estos indicadores  permitirán una correcta toma de decisiones y validar o desechar medidas tomadas en base a los impactos que éstas tengan. De acuerdo a estos indicadores la empresa constructora lograra tomar medidas en base a la cantidad de m3 generados en su proyecto y lograr tomar medidas para la disminución en la generación minimizando la cantidad de residuos que vayan a disposición final por residuos valorizados que impulsen un cambio dentro de la organización en la toma de medidas medio ambientales y economicas disminuyendo el costo por disposición final.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color rgb="FF4A86E8"/>
        <rFont val="Calibri"/>
      </rPr>
      <t xml:space="preserve">** GRÁFICOS SON AUTOMATICOS - SE VAN MODIFICANDO A MEDIDA QUE LA EMPRESA COMPLETE LOS ANTECEDENTES MENSUALMENTE.                                                                      </t>
    </r>
  </si>
  <si>
    <t>M3 ESTIMADOS</t>
  </si>
  <si>
    <t>FACTOR DE GENERACIÓN de RCD con el que se desea comparar</t>
  </si>
  <si>
    <t>¿Cuál es su meta de factor de generación?</t>
  </si>
  <si>
    <t xml:space="preserve">Completar todas las celdas verdes* </t>
  </si>
  <si>
    <t>PRESUPUESTO RCD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</si>
</sst>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&quot;$&quot;* #,##0_ ;_ &quot;$&quot;* \-#,##0_ ;_ &quot;$&quot;* &quot;-&quot;_ ;_ @_ "/>
    <numFmt numFmtId="165" formatCode="0.00\ &quot;m3/m2&quot;"/>
    <numFmt numFmtId="166" formatCode="_ * #,##0.00_ ;_ * \-#,##0.00_ ;_ * &quot;-&quot;_ ;_ @_ "/>
    <numFmt numFmtId="167" formatCode="0\ &quot;m3&quot;"/>
    <numFmt numFmtId="168" formatCode="0.00\ &quot;m2/m3&quot;"/>
    <numFmt numFmtId="169" formatCode="\+0%;\-0%"/>
    <numFmt numFmtId="170" formatCode="0.0%"/>
    <numFmt numFmtId="171" formatCode="0.0000"/>
    <numFmt numFmtId="172" formatCode="dd\ mm\ yy"/>
    <numFmt numFmtId="173" formatCode="_ * #,##0.00_ ;_ * \-#,##0.00_ ;_ * &quot;-&quot;??_ ;_ @_ "/>
  </numFmts>
  <fonts count="3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rgb="FF000000"/>
      <name val="Inconsolata"/>
    </font>
    <font>
      <sz val="11"/>
      <color theme="1"/>
      <name val="Calibri"/>
    </font>
    <font>
      <b/>
      <sz val="11"/>
      <color rgb="FFFF0000"/>
      <name val="Calibri"/>
    </font>
    <font>
      <b/>
      <sz val="11"/>
      <color rgb="FF00B050"/>
      <name val="Calibri"/>
    </font>
    <font>
      <sz val="11"/>
      <color rgb="FFF7981D"/>
      <name val="Inconsolata"/>
    </font>
    <font>
      <sz val="11"/>
      <color theme="0"/>
      <name val="Calibri"/>
    </font>
    <font>
      <sz val="11"/>
      <name val="Calibri"/>
    </font>
    <font>
      <sz val="36"/>
      <color theme="1"/>
      <name val="Calibri"/>
      <scheme val="minor"/>
    </font>
    <font>
      <b/>
      <sz val="24"/>
      <color rgb="FF4472C4"/>
      <name val="Calibri"/>
    </font>
    <font>
      <b/>
      <sz val="20"/>
      <color rgb="FF4472C4"/>
      <name val="Calibri"/>
    </font>
    <font>
      <sz val="16"/>
      <color theme="1"/>
      <name val="Calibri"/>
    </font>
    <font>
      <sz val="9"/>
      <color theme="1"/>
      <name val="Calibri"/>
      <scheme val="minor"/>
    </font>
    <font>
      <b/>
      <sz val="14"/>
      <color theme="1"/>
      <name val="Calibri"/>
    </font>
    <font>
      <b/>
      <sz val="26"/>
      <color theme="1"/>
      <name val="Calibri"/>
    </font>
    <font>
      <b/>
      <sz val="22"/>
      <color theme="1"/>
      <name val="Calibri"/>
    </font>
    <font>
      <b/>
      <sz val="20"/>
      <color theme="1"/>
      <name val="Calibri"/>
    </font>
    <font>
      <b/>
      <sz val="18"/>
      <color theme="1"/>
      <name val="Calibri"/>
    </font>
    <font>
      <b/>
      <sz val="16"/>
      <color theme="1"/>
      <name val="Calibri"/>
    </font>
    <font>
      <sz val="14"/>
      <color theme="1"/>
      <name val="Calibri"/>
    </font>
    <font>
      <b/>
      <sz val="26"/>
      <color theme="0"/>
      <name val="Calibri"/>
    </font>
    <font>
      <sz val="12"/>
      <color theme="1"/>
      <name val="Calibri"/>
    </font>
    <font>
      <sz val="11"/>
      <color rgb="FF000000"/>
      <name val="Calibri"/>
    </font>
    <font>
      <b/>
      <sz val="24"/>
      <color theme="0"/>
      <name val="Calibri"/>
    </font>
    <font>
      <sz val="11"/>
      <color rgb="FFFFFFFF"/>
      <name val="Calibri"/>
    </font>
    <font>
      <sz val="15"/>
      <color rgb="FF4A86E8"/>
      <name val="Calibri"/>
    </font>
    <font>
      <sz val="11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theme="1"/>
        <bgColor theme="1"/>
      </patternFill>
    </fill>
    <fill>
      <patternFill patternType="solid">
        <fgColor rgb="FF92D050"/>
        <bgColor rgb="FF92D050"/>
      </patternFill>
    </fill>
    <fill>
      <patternFill patternType="solid">
        <fgColor rgb="FFF2F2F2"/>
        <bgColor rgb="FFF2F2F2"/>
      </patternFill>
    </fill>
    <fill>
      <patternFill patternType="solid">
        <fgColor rgb="FFDADADA"/>
        <bgColor rgb="FFDADADA"/>
      </patternFill>
    </fill>
    <fill>
      <patternFill patternType="solid">
        <fgColor rgb="FFDEEAF6"/>
        <bgColor rgb="FFDEEAF6"/>
      </patternFill>
    </fill>
    <fill>
      <patternFill patternType="solid">
        <fgColor rgb="FFD6DCE4"/>
        <bgColor rgb="FFD6DCE4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FF0000"/>
        <bgColor rgb="FFFF0000"/>
      </patternFill>
    </fill>
    <fill>
      <patternFill patternType="solid">
        <fgColor rgb="FF999999"/>
        <bgColor rgb="FF999999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9" tint="0.39997558519241921"/>
        <bgColor rgb="FFFFFFFF"/>
      </patternFill>
    </fill>
  </fills>
  <borders count="10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4" fillId="2" borderId="0" xfId="0" applyNumberFormat="1" applyFont="1" applyFill="1" applyAlignment="1">
      <alignment horizontal="center" vertical="center"/>
    </xf>
    <xf numFmtId="165" fontId="2" fillId="0" borderId="0" xfId="0" applyNumberFormat="1" applyFont="1"/>
    <xf numFmtId="0" fontId="4" fillId="2" borderId="0" xfId="0" applyFont="1" applyFill="1"/>
    <xf numFmtId="4" fontId="2" fillId="0" borderId="0" xfId="0" applyNumberFormat="1" applyFont="1"/>
    <xf numFmtId="166" fontId="2" fillId="0" borderId="0" xfId="0" applyNumberFormat="1" applyFont="1"/>
    <xf numFmtId="0" fontId="5" fillId="2" borderId="4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2" fillId="0" borderId="3" xfId="0" applyFont="1" applyBorder="1"/>
    <xf numFmtId="0" fontId="3" fillId="2" borderId="4" xfId="0" applyFont="1" applyFill="1" applyBorder="1" applyAlignment="1">
      <alignment horizontal="center"/>
    </xf>
    <xf numFmtId="9" fontId="5" fillId="3" borderId="5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8" fontId="5" fillId="4" borderId="5" xfId="0" applyNumberFormat="1" applyFont="1" applyFill="1" applyBorder="1" applyAlignment="1">
      <alignment horizontal="right"/>
    </xf>
    <xf numFmtId="10" fontId="5" fillId="4" borderId="5" xfId="0" applyNumberFormat="1" applyFont="1" applyFill="1" applyBorder="1" applyAlignment="1">
      <alignment horizontal="right"/>
    </xf>
    <xf numFmtId="169" fontId="6" fillId="4" borderId="5" xfId="0" applyNumberFormat="1" applyFont="1" applyFill="1" applyBorder="1" applyAlignment="1">
      <alignment horizontal="right"/>
    </xf>
    <xf numFmtId="10" fontId="5" fillId="3" borderId="5" xfId="0" applyNumberFormat="1" applyFont="1" applyFill="1" applyBorder="1" applyAlignment="1">
      <alignment horizontal="center"/>
    </xf>
    <xf numFmtId="169" fontId="7" fillId="4" borderId="5" xfId="0" applyNumberFormat="1" applyFont="1" applyFill="1" applyBorder="1" applyAlignment="1">
      <alignment horizontal="right"/>
    </xf>
    <xf numFmtId="0" fontId="8" fillId="2" borderId="0" xfId="0" applyFont="1" applyFill="1"/>
    <xf numFmtId="10" fontId="2" fillId="0" borderId="0" xfId="0" applyNumberFormat="1" applyFont="1"/>
    <xf numFmtId="164" fontId="2" fillId="0" borderId="0" xfId="0" applyNumberFormat="1" applyFont="1"/>
    <xf numFmtId="10" fontId="0" fillId="0" borderId="0" xfId="0" applyNumberFormat="1"/>
    <xf numFmtId="0" fontId="5" fillId="3" borderId="4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170" fontId="5" fillId="3" borderId="14" xfId="0" applyNumberFormat="1" applyFont="1" applyFill="1" applyBorder="1" applyAlignment="1">
      <alignment horizontal="left"/>
    </xf>
    <xf numFmtId="0" fontId="5" fillId="3" borderId="3" xfId="0" applyFont="1" applyFill="1" applyBorder="1"/>
    <xf numFmtId="170" fontId="5" fillId="3" borderId="14" xfId="0" applyNumberFormat="1" applyFont="1" applyFill="1" applyBorder="1"/>
    <xf numFmtId="166" fontId="5" fillId="3" borderId="18" xfId="0" applyNumberFormat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6" fontId="5" fillId="3" borderId="3" xfId="0" applyNumberFormat="1" applyFont="1" applyFill="1" applyBorder="1" applyAlignment="1">
      <alignment horizontal="left"/>
    </xf>
    <xf numFmtId="166" fontId="5" fillId="3" borderId="3" xfId="0" applyNumberFormat="1" applyFont="1" applyFill="1" applyBorder="1"/>
    <xf numFmtId="0" fontId="5" fillId="3" borderId="23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center"/>
    </xf>
    <xf numFmtId="171" fontId="5" fillId="3" borderId="23" xfId="0" applyNumberFormat="1" applyFont="1" applyFill="1" applyBorder="1" applyAlignment="1">
      <alignment horizontal="left"/>
    </xf>
    <xf numFmtId="10" fontId="5" fillId="3" borderId="23" xfId="0" applyNumberFormat="1" applyFont="1" applyFill="1" applyBorder="1" applyAlignment="1">
      <alignment horizontal="left"/>
    </xf>
    <xf numFmtId="171" fontId="5" fillId="3" borderId="3" xfId="0" applyNumberFormat="1" applyFont="1" applyFill="1" applyBorder="1" applyAlignment="1">
      <alignment horizontal="left"/>
    </xf>
    <xf numFmtId="171" fontId="5" fillId="3" borderId="3" xfId="0" applyNumberFormat="1" applyFont="1" applyFill="1" applyBorder="1"/>
    <xf numFmtId="0" fontId="5" fillId="3" borderId="24" xfId="0" applyFont="1" applyFill="1" applyBorder="1"/>
    <xf numFmtId="0" fontId="5" fillId="3" borderId="25" xfId="0" applyFont="1" applyFill="1" applyBorder="1" applyAlignment="1">
      <alignment horizontal="center"/>
    </xf>
    <xf numFmtId="0" fontId="5" fillId="3" borderId="23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166" fontId="0" fillId="0" borderId="3" xfId="0" applyNumberFormat="1" applyBorder="1"/>
    <xf numFmtId="166" fontId="2" fillId="0" borderId="3" xfId="0" applyNumberFormat="1" applyFont="1" applyBorder="1"/>
    <xf numFmtId="0" fontId="5" fillId="2" borderId="0" xfId="0" applyFont="1" applyFill="1"/>
    <xf numFmtId="0" fontId="5" fillId="2" borderId="35" xfId="0" applyFont="1" applyFill="1" applyBorder="1"/>
    <xf numFmtId="0" fontId="15" fillId="0" borderId="0" xfId="0" applyFont="1"/>
    <xf numFmtId="9" fontId="5" fillId="2" borderId="0" xfId="0" applyNumberFormat="1" applyFont="1" applyFill="1"/>
    <xf numFmtId="0" fontId="13" fillId="2" borderId="0" xfId="0" applyFont="1" applyFill="1"/>
    <xf numFmtId="0" fontId="17" fillId="7" borderId="40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7" fillId="7" borderId="46" xfId="0" applyFont="1" applyFill="1" applyBorder="1" applyAlignment="1">
      <alignment horizontal="center" vertical="center"/>
    </xf>
    <xf numFmtId="0" fontId="17" fillId="7" borderId="48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right"/>
    </xf>
    <xf numFmtId="0" fontId="20" fillId="8" borderId="3" xfId="0" applyFont="1" applyFill="1" applyBorder="1" applyAlignment="1">
      <alignment horizontal="center" vertical="center" wrapText="1"/>
    </xf>
    <xf numFmtId="4" fontId="19" fillId="6" borderId="1" xfId="0" applyNumberFormat="1" applyFont="1" applyFill="1" applyBorder="1" applyAlignment="1">
      <alignment horizontal="center" vertical="center"/>
    </xf>
    <xf numFmtId="0" fontId="14" fillId="7" borderId="50" xfId="0" applyFont="1" applyFill="1" applyBorder="1" applyAlignment="1">
      <alignment horizontal="right"/>
    </xf>
    <xf numFmtId="10" fontId="19" fillId="6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19" fillId="0" borderId="0" xfId="0" applyFont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3" fillId="10" borderId="76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7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11" borderId="78" xfId="0" applyFont="1" applyFill="1" applyBorder="1" applyAlignment="1">
      <alignment horizontal="center" vertical="center"/>
    </xf>
    <xf numFmtId="9" fontId="5" fillId="6" borderId="78" xfId="0" applyNumberFormat="1" applyFont="1" applyFill="1" applyBorder="1" applyAlignment="1">
      <alignment horizontal="center" vertical="center" wrapText="1"/>
    </xf>
    <xf numFmtId="0" fontId="5" fillId="11" borderId="78" xfId="0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right"/>
    </xf>
    <xf numFmtId="0" fontId="5" fillId="6" borderId="10" xfId="0" applyFont="1" applyFill="1" applyBorder="1"/>
    <xf numFmtId="0" fontId="5" fillId="6" borderId="3" xfId="0" applyFont="1" applyFill="1" applyBorder="1"/>
    <xf numFmtId="0" fontId="5" fillId="11" borderId="3" xfId="0" applyFont="1" applyFill="1" applyBorder="1" applyAlignment="1">
      <alignment horizontal="center"/>
    </xf>
    <xf numFmtId="9" fontId="5" fillId="6" borderId="3" xfId="0" applyNumberFormat="1" applyFont="1" applyFill="1" applyBorder="1" applyAlignment="1">
      <alignment horizontal="center"/>
    </xf>
    <xf numFmtId="166" fontId="5" fillId="11" borderId="3" xfId="0" applyNumberFormat="1" applyFont="1" applyFill="1" applyBorder="1"/>
    <xf numFmtId="166" fontId="5" fillId="11" borderId="77" xfId="0" applyNumberFormat="1" applyFont="1" applyFill="1" applyBorder="1"/>
    <xf numFmtId="0" fontId="5" fillId="12" borderId="77" xfId="0" applyFont="1" applyFill="1" applyBorder="1" applyAlignment="1">
      <alignment horizontal="right" wrapText="1"/>
    </xf>
    <xf numFmtId="0" fontId="24" fillId="0" borderId="3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12" borderId="76" xfId="0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3" xfId="0" applyFont="1" applyFill="1" applyBorder="1" applyAlignment="1">
      <alignment wrapText="1"/>
    </xf>
    <xf numFmtId="0" fontId="5" fillId="0" borderId="3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5" fillId="0" borderId="3" xfId="0" applyFont="1" applyBorder="1"/>
    <xf numFmtId="0" fontId="5" fillId="12" borderId="3" xfId="0" applyFont="1" applyFill="1" applyBorder="1" applyAlignment="1">
      <alignment horizontal="left" wrapText="1"/>
    </xf>
    <xf numFmtId="0" fontId="25" fillId="12" borderId="76" xfId="0" applyFont="1" applyFill="1" applyBorder="1" applyAlignment="1">
      <alignment horizontal="left"/>
    </xf>
    <xf numFmtId="0" fontId="25" fillId="12" borderId="3" xfId="0" applyFont="1" applyFill="1" applyBorder="1" applyAlignment="1">
      <alignment wrapText="1"/>
    </xf>
    <xf numFmtId="0" fontId="25" fillId="12" borderId="3" xfId="0" applyFont="1" applyFill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166" fontId="5" fillId="13" borderId="3" xfId="0" applyNumberFormat="1" applyFont="1" applyFill="1" applyBorder="1"/>
    <xf numFmtId="0" fontId="5" fillId="0" borderId="3" xfId="0" applyFont="1" applyBorder="1" applyAlignment="1">
      <alignment horizontal="left" wrapText="1"/>
    </xf>
    <xf numFmtId="0" fontId="5" fillId="12" borderId="82" xfId="0" applyFont="1" applyFill="1" applyBorder="1" applyAlignment="1">
      <alignment horizontal="left"/>
    </xf>
    <xf numFmtId="4" fontId="5" fillId="12" borderId="77" xfId="0" applyNumberFormat="1" applyFont="1" applyFill="1" applyBorder="1" applyAlignment="1">
      <alignment horizontal="right"/>
    </xf>
    <xf numFmtId="166" fontId="5" fillId="0" borderId="0" xfId="0" applyNumberFormat="1" applyFont="1"/>
    <xf numFmtId="0" fontId="5" fillId="0" borderId="1" xfId="0" applyFont="1" applyBorder="1" applyAlignment="1">
      <alignment horizontal="center"/>
    </xf>
    <xf numFmtId="0" fontId="5" fillId="12" borderId="86" xfId="0" applyFont="1" applyFill="1" applyBorder="1" applyAlignment="1">
      <alignment horizontal="center"/>
    </xf>
    <xf numFmtId="0" fontId="5" fillId="12" borderId="87" xfId="0" applyFont="1" applyFill="1" applyBorder="1" applyAlignment="1">
      <alignment horizontal="right"/>
    </xf>
    <xf numFmtId="0" fontId="5" fillId="6" borderId="2" xfId="0" applyFont="1" applyFill="1" applyBorder="1"/>
    <xf numFmtId="0" fontId="5" fillId="6" borderId="1" xfId="0" applyFont="1" applyFill="1" applyBorder="1"/>
    <xf numFmtId="9" fontId="5" fillId="6" borderId="1" xfId="0" applyNumberFormat="1" applyFont="1" applyFill="1" applyBorder="1" applyAlignment="1">
      <alignment horizontal="center"/>
    </xf>
    <xf numFmtId="166" fontId="3" fillId="15" borderId="89" xfId="0" applyNumberFormat="1" applyFont="1" applyFill="1" applyBorder="1" applyAlignment="1">
      <alignment horizontal="center" vertical="center"/>
    </xf>
    <xf numFmtId="166" fontId="3" fillId="15" borderId="90" xfId="0" applyNumberFormat="1" applyFont="1" applyFill="1" applyBorder="1" applyAlignment="1">
      <alignment horizontal="center" vertical="center"/>
    </xf>
    <xf numFmtId="166" fontId="3" fillId="15" borderId="92" xfId="0" applyNumberFormat="1" applyFont="1" applyFill="1" applyBorder="1" applyAlignment="1">
      <alignment horizontal="center" vertical="center"/>
    </xf>
    <xf numFmtId="0" fontId="5" fillId="15" borderId="96" xfId="0" applyFont="1" applyFill="1" applyBorder="1" applyAlignment="1">
      <alignment horizontal="center"/>
    </xf>
    <xf numFmtId="10" fontId="5" fillId="15" borderId="18" xfId="0" applyNumberFormat="1" applyFont="1" applyFill="1" applyBorder="1" applyAlignment="1">
      <alignment horizontal="center"/>
    </xf>
    <xf numFmtId="0" fontId="5" fillId="15" borderId="18" xfId="0" applyFont="1" applyFill="1" applyBorder="1" applyAlignment="1">
      <alignment horizontal="center"/>
    </xf>
    <xf numFmtId="10" fontId="5" fillId="15" borderId="98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5" borderId="100" xfId="0" applyFont="1" applyFill="1" applyBorder="1"/>
    <xf numFmtId="0" fontId="9" fillId="5" borderId="101" xfId="0" applyFont="1" applyFill="1" applyBorder="1" applyAlignment="1">
      <alignment horizontal="center"/>
    </xf>
    <xf numFmtId="0" fontId="9" fillId="5" borderId="101" xfId="0" applyFont="1" applyFill="1" applyBorder="1"/>
    <xf numFmtId="0" fontId="9" fillId="5" borderId="102" xfId="0" applyFont="1" applyFill="1" applyBorder="1" applyAlignment="1">
      <alignment horizontal="center"/>
    </xf>
    <xf numFmtId="170" fontId="5" fillId="0" borderId="0" xfId="0" applyNumberFormat="1" applyFont="1" applyAlignment="1">
      <alignment horizontal="center"/>
    </xf>
    <xf numFmtId="166" fontId="5" fillId="3" borderId="18" xfId="0" applyNumberFormat="1" applyFont="1" applyFill="1" applyBorder="1"/>
    <xf numFmtId="0" fontId="5" fillId="3" borderId="19" xfId="0" applyFont="1" applyFill="1" applyBorder="1"/>
    <xf numFmtId="0" fontId="27" fillId="16" borderId="104" xfId="0" applyFont="1" applyFill="1" applyBorder="1"/>
    <xf numFmtId="0" fontId="5" fillId="16" borderId="105" xfId="0" applyFont="1" applyFill="1" applyBorder="1" applyAlignment="1">
      <alignment horizontal="center"/>
    </xf>
    <xf numFmtId="0" fontId="5" fillId="16" borderId="105" xfId="0" applyFont="1" applyFill="1" applyBorder="1"/>
    <xf numFmtId="0" fontId="5" fillId="16" borderId="106" xfId="0" applyFont="1" applyFill="1" applyBorder="1"/>
    <xf numFmtId="171" fontId="5" fillId="3" borderId="23" xfId="0" applyNumberFormat="1" applyFont="1" applyFill="1" applyBorder="1" applyAlignment="1">
      <alignment horizontal="right"/>
    </xf>
    <xf numFmtId="10" fontId="5" fillId="3" borderId="23" xfId="0" applyNumberFormat="1" applyFont="1" applyFill="1" applyBorder="1" applyAlignment="1">
      <alignment horizontal="center"/>
    </xf>
    <xf numFmtId="171" fontId="5" fillId="3" borderId="23" xfId="0" applyNumberFormat="1" applyFont="1" applyFill="1" applyBorder="1"/>
    <xf numFmtId="0" fontId="5" fillId="17" borderId="107" xfId="0" applyFont="1" applyFill="1" applyBorder="1" applyAlignment="1">
      <alignment horizontal="right"/>
    </xf>
    <xf numFmtId="0" fontId="4" fillId="18" borderId="108" xfId="0" applyFont="1" applyFill="1" applyBorder="1" applyAlignment="1">
      <alignment horizontal="center" vertical="center"/>
    </xf>
    <xf numFmtId="164" fontId="4" fillId="18" borderId="10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5" fontId="4" fillId="2" borderId="0" xfId="0" applyNumberFormat="1" applyFont="1" applyFill="1" applyAlignment="1">
      <alignment horizontal="center" vertical="center"/>
    </xf>
    <xf numFmtId="0" fontId="29" fillId="0" borderId="0" xfId="0" applyFont="1"/>
    <xf numFmtId="0" fontId="1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0" fillId="0" borderId="10" xfId="0" applyFont="1" applyBorder="1"/>
    <xf numFmtId="0" fontId="5" fillId="3" borderId="12" xfId="0" applyFont="1" applyFill="1" applyBorder="1" applyAlignment="1">
      <alignment horizontal="center"/>
    </xf>
    <xf numFmtId="0" fontId="10" fillId="0" borderId="9" xfId="0" applyFont="1" applyBorder="1"/>
    <xf numFmtId="0" fontId="5" fillId="3" borderId="12" xfId="0" applyFont="1" applyFill="1" applyBorder="1" applyAlignment="1">
      <alignment horizontal="left"/>
    </xf>
    <xf numFmtId="0" fontId="9" fillId="5" borderId="6" xfId="0" applyFont="1" applyFill="1" applyBorder="1"/>
    <xf numFmtId="0" fontId="10" fillId="0" borderId="7" xfId="0" applyFont="1" applyBorder="1"/>
    <xf numFmtId="0" fontId="10" fillId="0" borderId="8" xfId="0" applyFont="1" applyBorder="1"/>
    <xf numFmtId="0" fontId="11" fillId="0" borderId="9" xfId="0" applyFont="1" applyBorder="1" applyAlignment="1">
      <alignment vertical="center"/>
    </xf>
    <xf numFmtId="0" fontId="5" fillId="3" borderId="15" xfId="0" applyFont="1" applyFill="1" applyBorder="1" applyAlignment="1">
      <alignment horizontal="left"/>
    </xf>
    <xf numFmtId="0" fontId="10" fillId="0" borderId="16" xfId="0" applyFont="1" applyBorder="1"/>
    <xf numFmtId="0" fontId="10" fillId="0" borderId="17" xfId="0" applyFont="1" applyBorder="1"/>
    <xf numFmtId="0" fontId="5" fillId="3" borderId="20" xfId="0" applyFont="1" applyFill="1" applyBorder="1"/>
    <xf numFmtId="0" fontId="10" fillId="0" borderId="21" xfId="0" applyFont="1" applyBorder="1"/>
    <xf numFmtId="0" fontId="10" fillId="0" borderId="22" xfId="0" applyFont="1" applyBorder="1"/>
    <xf numFmtId="0" fontId="3" fillId="3" borderId="12" xfId="0" applyFont="1" applyFill="1" applyBorder="1" applyAlignment="1">
      <alignment horizontal="center"/>
    </xf>
    <xf numFmtId="0" fontId="3" fillId="3" borderId="20" xfId="0" applyFont="1" applyFill="1" applyBorder="1"/>
    <xf numFmtId="0" fontId="0" fillId="0" borderId="0" xfId="0"/>
    <xf numFmtId="0" fontId="13" fillId="2" borderId="26" xfId="0" applyFont="1" applyFill="1" applyBorder="1"/>
    <xf numFmtId="0" fontId="10" fillId="0" borderId="26" xfId="0" applyFont="1" applyBorder="1"/>
    <xf numFmtId="0" fontId="12" fillId="2" borderId="0" xfId="0" applyFont="1" applyFill="1" applyAlignment="1">
      <alignment horizontal="center"/>
    </xf>
    <xf numFmtId="0" fontId="5" fillId="2" borderId="27" xfId="0" applyFont="1" applyFill="1" applyBorder="1" applyAlignment="1">
      <alignment horizontal="left" vertical="center" wrapText="1"/>
    </xf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0" fontId="10" fillId="0" borderId="34" xfId="0" applyFont="1" applyBorder="1"/>
    <xf numFmtId="0" fontId="14" fillId="2" borderId="36" xfId="0" applyFont="1" applyFill="1" applyBorder="1" applyAlignment="1">
      <alignment horizontal="left" vertical="center" wrapText="1"/>
    </xf>
    <xf numFmtId="0" fontId="10" fillId="0" borderId="37" xfId="0" applyFont="1" applyBorder="1"/>
    <xf numFmtId="0" fontId="10" fillId="0" borderId="36" xfId="0" applyFont="1" applyBorder="1"/>
    <xf numFmtId="0" fontId="10" fillId="0" borderId="38" xfId="0" applyFont="1" applyBorder="1"/>
    <xf numFmtId="0" fontId="10" fillId="0" borderId="35" xfId="0" applyFont="1" applyBorder="1"/>
    <xf numFmtId="0" fontId="10" fillId="0" borderId="5" xfId="0" applyFont="1" applyBorder="1"/>
    <xf numFmtId="0" fontId="22" fillId="0" borderId="41" xfId="0" applyFont="1" applyBorder="1" applyAlignment="1">
      <alignment horizontal="center" vertical="center" wrapText="1"/>
    </xf>
    <xf numFmtId="0" fontId="10" fillId="0" borderId="41" xfId="0" applyFont="1" applyBorder="1"/>
    <xf numFmtId="0" fontId="10" fillId="0" borderId="60" xfId="0" applyFont="1" applyBorder="1"/>
    <xf numFmtId="0" fontId="10" fillId="0" borderId="67" xfId="0" applyFont="1" applyBorder="1"/>
    <xf numFmtId="0" fontId="22" fillId="0" borderId="61" xfId="0" applyFont="1" applyBorder="1" applyAlignment="1">
      <alignment horizontal="center" vertical="center" wrapText="1"/>
    </xf>
    <xf numFmtId="0" fontId="10" fillId="0" borderId="68" xfId="0" applyFont="1" applyBorder="1"/>
    <xf numFmtId="0" fontId="10" fillId="0" borderId="73" xfId="0" applyFont="1" applyBorder="1"/>
    <xf numFmtId="0" fontId="10" fillId="0" borderId="74" xfId="0" applyFont="1" applyBorder="1"/>
    <xf numFmtId="0" fontId="22" fillId="0" borderId="70" xfId="0" applyFont="1" applyBorder="1" applyAlignment="1">
      <alignment horizontal="center"/>
    </xf>
    <xf numFmtId="0" fontId="10" fillId="0" borderId="71" xfId="0" applyFont="1" applyBorder="1"/>
    <xf numFmtId="0" fontId="10" fillId="0" borderId="72" xfId="0" applyFont="1" applyBorder="1"/>
    <xf numFmtId="0" fontId="20" fillId="6" borderId="62" xfId="0" applyFont="1" applyFill="1" applyBorder="1" applyAlignment="1">
      <alignment horizontal="center" vertical="center" wrapText="1"/>
    </xf>
    <xf numFmtId="0" fontId="10" fillId="0" borderId="69" xfId="0" applyFont="1" applyBorder="1"/>
    <xf numFmtId="0" fontId="10" fillId="0" borderId="79" xfId="0" applyFont="1" applyBorder="1"/>
    <xf numFmtId="0" fontId="16" fillId="6" borderId="39" xfId="0" applyFont="1" applyFill="1" applyBorder="1" applyAlignment="1">
      <alignment horizontal="center" vertical="center"/>
    </xf>
    <xf numFmtId="0" fontId="10" fillId="0" borderId="40" xfId="0" applyFont="1" applyBorder="1"/>
    <xf numFmtId="0" fontId="10" fillId="0" borderId="46" xfId="0" applyFont="1" applyBorder="1"/>
    <xf numFmtId="0" fontId="10" fillId="0" borderId="49" xfId="0" applyFont="1" applyBorder="1"/>
    <xf numFmtId="0" fontId="17" fillId="7" borderId="41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/>
    </xf>
    <xf numFmtId="0" fontId="10" fillId="0" borderId="51" xfId="0" applyFont="1" applyBorder="1"/>
    <xf numFmtId="0" fontId="19" fillId="7" borderId="42" xfId="0" applyFont="1" applyFill="1" applyBorder="1" applyAlignment="1">
      <alignment horizontal="center" vertical="center"/>
    </xf>
    <xf numFmtId="0" fontId="10" fillId="0" borderId="43" xfId="0" applyFont="1" applyBorder="1"/>
    <xf numFmtId="0" fontId="10" fillId="0" borderId="44" xfId="0" applyFont="1" applyBorder="1"/>
    <xf numFmtId="0" fontId="10" fillId="0" borderId="52" xfId="0" applyFont="1" applyBorder="1"/>
    <xf numFmtId="0" fontId="10" fillId="0" borderId="53" xfId="0" applyFont="1" applyBorder="1"/>
    <xf numFmtId="0" fontId="10" fillId="0" borderId="54" xfId="0" applyFont="1" applyBorder="1"/>
    <xf numFmtId="0" fontId="20" fillId="8" borderId="45" xfId="0" applyFont="1" applyFill="1" applyBorder="1" applyAlignment="1">
      <alignment horizontal="center" vertical="center"/>
    </xf>
    <xf numFmtId="0" fontId="10" fillId="0" borderId="47" xfId="0" applyFont="1" applyBorder="1"/>
    <xf numFmtId="0" fontId="19" fillId="6" borderId="1" xfId="0" applyFont="1" applyFill="1" applyBorder="1" applyAlignment="1">
      <alignment horizontal="center" vertical="center"/>
    </xf>
    <xf numFmtId="0" fontId="16" fillId="6" borderId="55" xfId="0" applyFont="1" applyFill="1" applyBorder="1" applyAlignment="1">
      <alignment horizontal="center" vertical="center" textRotation="90" wrapText="1"/>
    </xf>
    <xf numFmtId="0" fontId="10" fillId="0" borderId="55" xfId="0" applyFont="1" applyBorder="1"/>
    <xf numFmtId="0" fontId="10" fillId="0" borderId="75" xfId="0" applyFont="1" applyBorder="1"/>
    <xf numFmtId="0" fontId="20" fillId="6" borderId="1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5" fillId="0" borderId="8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1" fillId="0" borderId="35" xfId="0" applyFont="1" applyBorder="1" applyAlignment="1">
      <alignment horizontal="left"/>
    </xf>
    <xf numFmtId="0" fontId="21" fillId="6" borderId="56" xfId="0" applyFont="1" applyFill="1" applyBorder="1" applyAlignment="1">
      <alignment horizontal="center"/>
    </xf>
    <xf numFmtId="0" fontId="10" fillId="0" borderId="57" xfId="0" applyFont="1" applyBorder="1"/>
    <xf numFmtId="0" fontId="10" fillId="0" borderId="58" xfId="0" applyFont="1" applyBorder="1"/>
    <xf numFmtId="0" fontId="19" fillId="9" borderId="59" xfId="0" applyFont="1" applyFill="1" applyBorder="1" applyAlignment="1">
      <alignment horizontal="center" vertical="center" textRotation="90"/>
    </xf>
    <xf numFmtId="0" fontId="10" fillId="0" borderId="66" xfId="0" applyFont="1" applyBorder="1"/>
    <xf numFmtId="0" fontId="10" fillId="0" borderId="83" xfId="0" applyFont="1" applyBorder="1"/>
    <xf numFmtId="0" fontId="16" fillId="0" borderId="1" xfId="0" applyFont="1" applyBorder="1" applyAlignment="1">
      <alignment horizontal="center" vertical="center" wrapText="1"/>
    </xf>
    <xf numFmtId="0" fontId="18" fillId="6" borderId="63" xfId="0" applyFont="1" applyFill="1" applyBorder="1" applyAlignment="1">
      <alignment horizontal="center"/>
    </xf>
    <xf numFmtId="0" fontId="10" fillId="0" borderId="64" xfId="0" applyFont="1" applyBorder="1"/>
    <xf numFmtId="0" fontId="18" fillId="6" borderId="64" xfId="0" applyFont="1" applyFill="1" applyBorder="1" applyAlignment="1">
      <alignment horizontal="center"/>
    </xf>
    <xf numFmtId="0" fontId="10" fillId="0" borderId="65" xfId="0" applyFont="1" applyBorder="1"/>
    <xf numFmtId="0" fontId="18" fillId="6" borderId="61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3" fillId="15" borderId="39" xfId="0" applyFont="1" applyFill="1" applyBorder="1" applyAlignment="1">
      <alignment horizontal="center" wrapText="1"/>
    </xf>
    <xf numFmtId="0" fontId="10" fillId="0" borderId="88" xfId="0" applyFont="1" applyBorder="1"/>
    <xf numFmtId="0" fontId="10" fillId="0" borderId="94" xfId="0" applyFont="1" applyBorder="1"/>
    <xf numFmtId="0" fontId="10" fillId="0" borderId="95" xfId="0" applyFont="1" applyBorder="1"/>
    <xf numFmtId="0" fontId="5" fillId="0" borderId="11" xfId="0" applyFont="1" applyBorder="1" applyAlignment="1">
      <alignment horizontal="left" wrapText="1"/>
    </xf>
    <xf numFmtId="0" fontId="26" fillId="14" borderId="84" xfId="0" applyFont="1" applyFill="1" applyBorder="1" applyAlignment="1">
      <alignment horizontal="center" textRotation="90"/>
    </xf>
    <xf numFmtId="0" fontId="10" fillId="0" borderId="85" xfId="0" applyFont="1" applyBorder="1"/>
    <xf numFmtId="0" fontId="5" fillId="12" borderId="1" xfId="0" applyFont="1" applyFill="1" applyBorder="1" applyAlignment="1">
      <alignment horizontal="left"/>
    </xf>
    <xf numFmtId="0" fontId="23" fillId="5" borderId="80" xfId="0" applyFont="1" applyFill="1" applyBorder="1" applyAlignment="1">
      <alignment horizontal="center" vertical="center" textRotation="90"/>
    </xf>
    <xf numFmtId="0" fontId="5" fillId="12" borderId="1" xfId="0" applyFont="1" applyFill="1" applyBorder="1" applyAlignment="1">
      <alignment horizontal="left" wrapText="1"/>
    </xf>
    <xf numFmtId="0" fontId="5" fillId="0" borderId="63" xfId="0" applyFont="1" applyBorder="1" applyAlignment="1">
      <alignment horizontal="left" wrapText="1"/>
    </xf>
    <xf numFmtId="0" fontId="10" fillId="0" borderId="2" xfId="0" applyFont="1" applyBorder="1"/>
    <xf numFmtId="0" fontId="5" fillId="0" borderId="11" xfId="0" applyFont="1" applyBorder="1" applyAlignment="1">
      <alignment horizontal="left"/>
    </xf>
    <xf numFmtId="0" fontId="5" fillId="12" borderId="81" xfId="0" applyFont="1" applyFill="1" applyBorder="1" applyAlignment="1">
      <alignment horizontal="left"/>
    </xf>
    <xf numFmtId="0" fontId="25" fillId="12" borderId="81" xfId="0" applyFont="1" applyFill="1" applyBorder="1" applyAlignment="1">
      <alignment horizontal="left"/>
    </xf>
    <xf numFmtId="0" fontId="25" fillId="12" borderId="1" xfId="0" applyFont="1" applyFill="1" applyBorder="1" applyAlignment="1">
      <alignment horizontal="left" wrapText="1"/>
    </xf>
    <xf numFmtId="0" fontId="5" fillId="12" borderId="11" xfId="0" applyFont="1" applyFill="1" applyBorder="1" applyAlignment="1">
      <alignment wrapText="1"/>
    </xf>
    <xf numFmtId="0" fontId="3" fillId="15" borderId="91" xfId="0" applyFont="1" applyFill="1" applyBorder="1" applyAlignment="1">
      <alignment horizontal="center" wrapText="1"/>
    </xf>
    <xf numFmtId="0" fontId="10" fillId="0" borderId="97" xfId="0" applyFont="1" applyBorder="1"/>
    <xf numFmtId="0" fontId="5" fillId="12" borderId="59" xfId="0" applyFont="1" applyFill="1" applyBorder="1" applyAlignment="1">
      <alignment horizontal="center" vertical="center"/>
    </xf>
    <xf numFmtId="173" fontId="3" fillId="12" borderId="93" xfId="0" applyNumberFormat="1" applyFont="1" applyFill="1" applyBorder="1" applyAlignment="1">
      <alignment horizontal="center" vertical="center"/>
    </xf>
    <xf numFmtId="0" fontId="10" fillId="0" borderId="99" xfId="0" applyFont="1" applyBorder="1"/>
    <xf numFmtId="0" fontId="10" fillId="0" borderId="103" xfId="0" applyFont="1" applyBorder="1"/>
    <xf numFmtId="0" fontId="5" fillId="12" borderId="11" xfId="0" applyFont="1" applyFill="1" applyBorder="1" applyAlignment="1">
      <alignment horizontal="left" wrapText="1"/>
    </xf>
    <xf numFmtId="172" fontId="5" fillId="12" borderId="1" xfId="0" applyNumberFormat="1" applyFont="1" applyFill="1" applyBorder="1" applyAlignment="1">
      <alignment horizontal="left"/>
    </xf>
    <xf numFmtId="0" fontId="5" fillId="12" borderId="11" xfId="0" applyFont="1" applyFill="1" applyBorder="1" applyAlignment="1">
      <alignment horizontal="left"/>
    </xf>
    <xf numFmtId="0" fontId="21" fillId="6" borderId="39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</cellXfs>
  <cellStyles count="1">
    <cellStyle name="Normal" xfId="0" builtinId="0"/>
  </cellStyles>
  <dxfs count="93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1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sans-serif"/>
              </a:defRPr>
            </a:pPr>
            <a:r>
              <a:rPr lang="es-CO" b="1">
                <a:solidFill>
                  <a:schemeClr val="dk1"/>
                </a:solidFill>
                <a:latin typeface="sans-serif"/>
              </a:rPr>
              <a:t>TIPO DE RESIDUOS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'Indicadores de Sostenibilidad'!$I$57</c:f>
              <c:strCache>
                <c:ptCount val="1"/>
              </c:strCache>
            </c:strRef>
          </c:tx>
          <c:dPt>
            <c:idx val="0"/>
            <c:bubble3D val="0"/>
            <c:explosion val="25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4D5C-4472-9730-1DF80E29CCDE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4D5C-4472-9730-1DF80E29CCDE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4D5C-4472-9730-1DF80E29CCDE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4D5C-4472-9730-1DF80E29CCDE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 lvl="0">
                    <a:defRPr sz="2400" b="1"/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D5C-4472-9730-1DF80E29CC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de Sostenibilidad'!$F$58:$F$61</c:f>
              <c:strCache>
                <c:ptCount val="4"/>
                <c:pt idx="0">
                  <c:v>% Residuos peligrosos</c:v>
                </c:pt>
                <c:pt idx="1">
                  <c:v>% Residuos Internes</c:v>
                </c:pt>
                <c:pt idx="2">
                  <c:v>% Residuos no inertes</c:v>
                </c:pt>
                <c:pt idx="3">
                  <c:v>% Residuos domiciliarios (municipales)</c:v>
                </c:pt>
              </c:strCache>
            </c:strRef>
          </c:cat>
          <c:val>
            <c:numRef>
              <c:f>'Indicadores de Sostenibilidad'!$I$58:$I$61</c:f>
              <c:numCache>
                <c:formatCode>0.0000</c:formatCode>
                <c:ptCount val="4"/>
                <c:pt idx="0">
                  <c:v>34</c:v>
                </c:pt>
                <c:pt idx="1">
                  <c:v>4331.0083333333332</c:v>
                </c:pt>
                <c:pt idx="2">
                  <c:v>4607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5C-4472-9730-1DF80E29C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sz="3000" b="0">
              <a:solidFill>
                <a:srgbClr val="1A1A1A"/>
              </a:solidFill>
              <a:latin typeface="Comic Sans MS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lang="es-CO" b="1">
                <a:solidFill>
                  <a:schemeClr val="dk1"/>
                </a:solidFill>
                <a:latin typeface="+mn-lt"/>
              </a:rPr>
              <a:t>TIPO DE VALORIZACIÓN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'Indicadores de Sostenibilidad'!$I$48</c:f>
              <c:strCache>
                <c:ptCount val="1"/>
                <c:pt idx="0">
                  <c:v>m3</c:v>
                </c:pt>
              </c:strCache>
            </c:strRef>
          </c:tx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7E1A-4ABA-95FC-01FCD84E9A15}"/>
              </c:ext>
            </c:extLst>
          </c:dPt>
          <c:dPt>
            <c:idx val="1"/>
            <c:bubble3D val="0"/>
            <c:spPr>
              <a:solidFill>
                <a:srgbClr val="B7E1CD"/>
              </a:solidFill>
            </c:spPr>
            <c:extLst>
              <c:ext xmlns:c16="http://schemas.microsoft.com/office/drawing/2014/chart" uri="{C3380CC4-5D6E-409C-BE32-E72D297353CC}">
                <c16:uniqueId val="{00000003-7E1A-4ABA-95FC-01FCD84E9A15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7E1A-4ABA-95FC-01FCD84E9A1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7E1A-4ABA-95FC-01FCD84E9A15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7E1A-4ABA-95FC-01FCD84E9A15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7E1A-4ABA-95FC-01FCD84E9A15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7E1A-4ABA-95FC-01FCD84E9A15}"/>
              </c:ext>
            </c:extLst>
          </c:dPt>
          <c:dPt>
            <c:idx val="7"/>
            <c:bubble3D val="0"/>
            <c:spPr>
              <a:solidFill>
                <a:srgbClr val="A4C2F4"/>
              </a:solidFill>
            </c:spPr>
            <c:extLst>
              <c:ext xmlns:c16="http://schemas.microsoft.com/office/drawing/2014/chart" uri="{C3380CC4-5D6E-409C-BE32-E72D297353CC}">
                <c16:uniqueId val="{0000000F-7E1A-4ABA-95FC-01FCD84E9A1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de Sostenibilidad'!$F$49:$F$61</c:f>
              <c:strCache>
                <c:ptCount val="13"/>
                <c:pt idx="0">
                  <c:v>Reutilización</c:v>
                </c:pt>
                <c:pt idx="1">
                  <c:v>Reciclaje</c:v>
                </c:pt>
                <c:pt idx="2">
                  <c:v>Compostaje</c:v>
                </c:pt>
                <c:pt idx="3">
                  <c:v>Valorización energética</c:v>
                </c:pt>
                <c:pt idx="4">
                  <c:v>Donación</c:v>
                </c:pt>
                <c:pt idx="5">
                  <c:v>No se valoriza</c:v>
                </c:pt>
                <c:pt idx="6">
                  <c:v>Otro</c:v>
                </c:pt>
                <c:pt idx="7">
                  <c:v>Disposición final: </c:v>
                </c:pt>
                <c:pt idx="8">
                  <c:v>TIPOS DE RESIDUOS</c:v>
                </c:pt>
                <c:pt idx="9">
                  <c:v>% Residuos peligrosos</c:v>
                </c:pt>
                <c:pt idx="10">
                  <c:v>% Residuos Internes</c:v>
                </c:pt>
                <c:pt idx="11">
                  <c:v>% Residuos no inertes</c:v>
                </c:pt>
                <c:pt idx="12">
                  <c:v>% Residuos domiciliarios (municipales)</c:v>
                </c:pt>
              </c:strCache>
            </c:strRef>
          </c:cat>
          <c:val>
            <c:numRef>
              <c:f>'Indicadores de Sostenibilidad'!$I$49:$I$56</c:f>
              <c:numCache>
                <c:formatCode>General</c:formatCode>
                <c:ptCount val="8"/>
                <c:pt idx="0">
                  <c:v>120</c:v>
                </c:pt>
                <c:pt idx="1">
                  <c:v>42.301666666666669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_ * #,##0.00_ ;_ * \-#,##0.00_ ;_ * &quot;-&quot;_ ;_ @_ ">
                  <c:v>8595.7041666666664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E1A-4ABA-95FC-01FCD84E9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sz="2400"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7B7B7"/>
              </a:solidFill>
              <a:ln w="9525" cmpd="sng">
                <a:solidFill>
                  <a:srgbClr val="6AA84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C53-4C20-8AC4-DF0E3592A7AE}"/>
              </c:ext>
            </c:extLst>
          </c:dPt>
          <c:dPt>
            <c:idx val="1"/>
            <c:bubble3D val="0"/>
            <c:spPr>
              <a:solidFill>
                <a:srgbClr val="6AA84F"/>
              </a:solidFill>
              <a:ln w="9525" cmpd="sng">
                <a:solidFill>
                  <a:srgbClr val="6AA84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C53-4C20-8AC4-DF0E3592A7A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de Sostenibilidad'!$V$16:$V$17</c:f>
              <c:strCache>
                <c:ptCount val="2"/>
                <c:pt idx="0">
                  <c:v>PRESUPUESTO</c:v>
                </c:pt>
                <c:pt idx="1">
                  <c:v>COSTO REAL</c:v>
                </c:pt>
              </c:strCache>
            </c:strRef>
          </c:cat>
          <c:val>
            <c:numRef>
              <c:f>'Indicadores de Sostenibilidad'!$W$16:$W$17</c:f>
              <c:numCache>
                <c:formatCode>_ "$"* #,##0_ ;_ "$"* \-#,##0_ ;_ "$"* "-"_ ;_ @_ </c:formatCode>
                <c:ptCount val="2"/>
                <c:pt idx="0">
                  <c:v>-4600000</c:v>
                </c:pt>
                <c:pt idx="1">
                  <c:v>4600000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53-4C20-8AC4-DF0E3592A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</c:plotArea>
    <c:legend>
      <c:legendPos val="r"/>
      <c:overlay val="0"/>
      <c:txPr>
        <a:bodyPr/>
        <a:lstStyle/>
        <a:p>
          <a:pPr lvl="0">
            <a:defRPr sz="2000" b="1">
              <a:solidFill>
                <a:srgbClr val="1A1A1A"/>
              </a:solidFill>
              <a:latin typeface="Comic Sans MS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000" b="1">
                <a:solidFill>
                  <a:srgbClr val="000000"/>
                </a:solidFill>
                <a:latin typeface="Comic Sans MS"/>
              </a:defRPr>
            </a:pPr>
            <a:r>
              <a:rPr lang="es-CO" sz="2000" b="1">
                <a:solidFill>
                  <a:srgbClr val="000000"/>
                </a:solidFill>
                <a:latin typeface="Comic Sans MS"/>
              </a:rPr>
              <a:t>Gráfico Comparativo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Generación RCD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EA9999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3B6-4116-B708-12BBE448661B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33B6-4116-B708-12BBE448661B}"/>
              </c:ext>
            </c:extLst>
          </c:dPt>
          <c:dPt>
            <c:idx val="2"/>
            <c:invertIfNegative val="1"/>
            <c:bubble3D val="0"/>
            <c:spPr>
              <a:solidFill>
                <a:srgbClr val="6AA84F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33B6-4116-B708-12BBE448661B}"/>
              </c:ext>
            </c:extLst>
          </c:dPt>
          <c:dPt>
            <c:idx val="3"/>
            <c:invertIfNegative val="1"/>
            <c:bubble3D val="0"/>
            <c:spPr>
              <a:solidFill>
                <a:srgbClr val="C9DAF8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33B6-4116-B708-12BBE4486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'Indicadores de Sostenibilidad'!$V$10:$V$13</c:f>
              <c:strCache>
                <c:ptCount val="4"/>
                <c:pt idx="0">
                  <c:v>Dis. Final Estimada </c:v>
                </c:pt>
                <c:pt idx="1">
                  <c:v>Dis. Final Real</c:v>
                </c:pt>
                <c:pt idx="2">
                  <c:v>Valorización Estimada</c:v>
                </c:pt>
                <c:pt idx="3">
                  <c:v>Valorización Real</c:v>
                </c:pt>
              </c:strCache>
            </c:strRef>
          </c:cat>
          <c:val>
            <c:numRef>
              <c:f>'Indicadores de Sostenibilidad'!$W$10:$W$13</c:f>
              <c:numCache>
                <c:formatCode>_ * #,##0.00_ ;_ * \-#,##0.00_ ;_ * "-"_ ;_ @_ </c:formatCode>
                <c:ptCount val="4"/>
                <c:pt idx="0" formatCode="#,##0.00">
                  <c:v>-40.698</c:v>
                </c:pt>
                <c:pt idx="1">
                  <c:v>8595.7041666666664</c:v>
                </c:pt>
                <c:pt idx="2" formatCode="General">
                  <c:v>40.698</c:v>
                </c:pt>
                <c:pt idx="3">
                  <c:v>162.30166666666668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33B6-4116-B708-12BBE4486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518603"/>
        <c:axId val="1394171170"/>
      </c:barChart>
      <c:lineChart>
        <c:grouping val="standard"/>
        <c:varyColors val="1"/>
        <c:ser>
          <c:idx val="1"/>
          <c:order val="1"/>
          <c:tx>
            <c:v>Generación Estimada</c:v>
          </c:tx>
          <c:spPr>
            <a:ln cmpd="sng">
              <a:solidFill>
                <a:srgbClr val="ED7D31"/>
              </a:solidFill>
              <a:prstDash val="dash"/>
            </a:ln>
          </c:spPr>
          <c:marker>
            <c:symbol val="circle"/>
            <c:size val="10"/>
            <c:spPr>
              <a:solidFill>
                <a:srgbClr val="ED7D31"/>
              </a:solidFill>
              <a:ln cmpd="sng">
                <a:solidFill>
                  <a:srgbClr val="ED7D31"/>
                </a:solidFill>
              </a:ln>
            </c:spPr>
          </c:marker>
          <c:cat>
            <c:strRef>
              <c:f>'Indicadores de Sostenibilidad'!$V$10:$V$13</c:f>
              <c:strCache>
                <c:ptCount val="4"/>
                <c:pt idx="0">
                  <c:v>Dis. Final Estimada </c:v>
                </c:pt>
                <c:pt idx="1">
                  <c:v>Dis. Final Real</c:v>
                </c:pt>
                <c:pt idx="2">
                  <c:v>Valorización Estimada</c:v>
                </c:pt>
                <c:pt idx="3">
                  <c:v>Valorización Real</c:v>
                </c:pt>
              </c:strCache>
            </c:strRef>
          </c:cat>
          <c:val>
            <c:numRef>
              <c:f>'Indicadores de Sostenibilidad'!$X$10:$X$13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B6-4116-B708-12BBE448661B}"/>
            </c:ext>
          </c:extLst>
        </c:ser>
        <c:ser>
          <c:idx val="2"/>
          <c:order val="2"/>
          <c:tx>
            <c:v>Generación Real</c:v>
          </c:tx>
          <c:spPr>
            <a:ln cmpd="sng">
              <a:solidFill>
                <a:srgbClr val="FF0000">
                  <a:alpha val="100000"/>
                </a:srgbClr>
              </a:solidFill>
              <a:prstDash val="dashDot"/>
            </a:ln>
          </c:spPr>
          <c:marker>
            <c:symbol val="circle"/>
            <c:size val="10"/>
            <c:spPr>
              <a:solidFill>
                <a:srgbClr val="FF0000">
                  <a:alpha val="100000"/>
                </a:srgbClr>
              </a:solidFill>
              <a:ln cmpd="sng">
                <a:solidFill>
                  <a:srgbClr val="FF0000">
                    <a:alpha val="100000"/>
                  </a:srgbClr>
                </a:solidFill>
              </a:ln>
            </c:spPr>
          </c:marker>
          <c:cat>
            <c:strRef>
              <c:f>'Indicadores de Sostenibilidad'!$V$10:$V$13</c:f>
              <c:strCache>
                <c:ptCount val="4"/>
                <c:pt idx="0">
                  <c:v>Dis. Final Estimada </c:v>
                </c:pt>
                <c:pt idx="1">
                  <c:v>Dis. Final Real</c:v>
                </c:pt>
                <c:pt idx="2">
                  <c:v>Valorización Estimada</c:v>
                </c:pt>
                <c:pt idx="3">
                  <c:v>Valorización Real</c:v>
                </c:pt>
              </c:strCache>
            </c:strRef>
          </c:cat>
          <c:val>
            <c:numRef>
              <c:f>'Indicadores de Sostenibilidad'!$Y$10:$Y$13</c:f>
              <c:numCache>
                <c:formatCode>General</c:formatCode>
                <c:ptCount val="4"/>
                <c:pt idx="0">
                  <c:v>8972.0083333333332</c:v>
                </c:pt>
                <c:pt idx="1">
                  <c:v>8972.0083333333332</c:v>
                </c:pt>
                <c:pt idx="2">
                  <c:v>8972.0083333333332</c:v>
                </c:pt>
                <c:pt idx="3">
                  <c:v>8972.0083333333332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B6-4116-B708-12BBE4486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18603"/>
        <c:axId val="1394171170"/>
      </c:lineChart>
      <c:catAx>
        <c:axId val="2005186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txPr>
          <a:bodyPr rot="0"/>
          <a:lstStyle/>
          <a:p>
            <a:pPr lvl="0">
              <a:defRPr sz="1400" b="0">
                <a:solidFill>
                  <a:srgbClr val="000000"/>
                </a:solidFill>
                <a:latin typeface="Comic Sans MS"/>
              </a:defRPr>
            </a:pPr>
            <a:endParaRPr lang="es-CO"/>
          </a:p>
        </c:txPr>
        <c:crossAx val="1394171170"/>
        <c:crosses val="autoZero"/>
        <c:auto val="1"/>
        <c:lblAlgn val="ctr"/>
        <c:lblOffset val="100"/>
        <c:noMultiLvlLbl val="1"/>
      </c:catAx>
      <c:valAx>
        <c:axId val="13941711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2000" b="1">
                    <a:solidFill>
                      <a:srgbClr val="000000"/>
                    </a:solidFill>
                    <a:latin typeface="Comic Sans MS"/>
                  </a:defRPr>
                </a:pPr>
                <a:r>
                  <a:rPr lang="es-CO" sz="2000" b="1">
                    <a:solidFill>
                      <a:srgbClr val="000000"/>
                    </a:solidFill>
                    <a:latin typeface="Comic Sans MS"/>
                  </a:rPr>
                  <a:t>m3 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800"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0518603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 lvl="0">
              <a:defRPr sz="1000">
                <a:solidFill>
                  <a:srgbClr val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16714307577753768"/>
          <c:y val="0.91339756665988903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Comic Sans MS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TIPO DE VALORIZACIÓN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'Indicadores de Sostenibilidad'!$I$48</c:f>
              <c:strCache>
                <c:ptCount val="1"/>
                <c:pt idx="0">
                  <c:v>m3</c:v>
                </c:pt>
              </c:strCache>
            </c:strRef>
          </c:tx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D3C4-47B5-B6AF-88352A29A627}"/>
              </c:ext>
            </c:extLst>
          </c:dPt>
          <c:dPt>
            <c:idx val="1"/>
            <c:bubble3D val="0"/>
            <c:spPr>
              <a:solidFill>
                <a:srgbClr val="6AA84F"/>
              </a:solidFill>
            </c:spPr>
            <c:extLst>
              <c:ext xmlns:c16="http://schemas.microsoft.com/office/drawing/2014/chart" uri="{C3380CC4-5D6E-409C-BE32-E72D297353CC}">
                <c16:uniqueId val="{00000003-D3C4-47B5-B6AF-88352A29A627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D3C4-47B5-B6AF-88352A29A627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D3C4-47B5-B6AF-88352A29A627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D3C4-47B5-B6AF-88352A29A627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D3C4-47B5-B6AF-88352A29A627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D3C4-47B5-B6AF-88352A29A627}"/>
              </c:ext>
            </c:extLst>
          </c:dPt>
          <c:dPt>
            <c:idx val="7"/>
            <c:bubble3D val="0"/>
            <c:spPr>
              <a:solidFill>
                <a:srgbClr val="A4C2F4"/>
              </a:solidFill>
            </c:spPr>
            <c:extLst>
              <c:ext xmlns:c16="http://schemas.microsoft.com/office/drawing/2014/chart" uri="{C3380CC4-5D6E-409C-BE32-E72D297353CC}">
                <c16:uniqueId val="{0000000F-D3C4-47B5-B6AF-88352A29A62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de Sostenibilidad'!$F$49:$F$61</c:f>
              <c:strCache>
                <c:ptCount val="13"/>
                <c:pt idx="0">
                  <c:v>Reutilización</c:v>
                </c:pt>
                <c:pt idx="1">
                  <c:v>Reciclaje</c:v>
                </c:pt>
                <c:pt idx="2">
                  <c:v>Compostaje</c:v>
                </c:pt>
                <c:pt idx="3">
                  <c:v>Valorización energética</c:v>
                </c:pt>
                <c:pt idx="4">
                  <c:v>Donación</c:v>
                </c:pt>
                <c:pt idx="5">
                  <c:v>No se valoriza</c:v>
                </c:pt>
                <c:pt idx="6">
                  <c:v>Otro</c:v>
                </c:pt>
                <c:pt idx="7">
                  <c:v>Disposición final: </c:v>
                </c:pt>
                <c:pt idx="8">
                  <c:v>TIPOS DE RESIDUOS</c:v>
                </c:pt>
                <c:pt idx="9">
                  <c:v>% Residuos peligrosos</c:v>
                </c:pt>
                <c:pt idx="10">
                  <c:v>% Residuos Internes</c:v>
                </c:pt>
                <c:pt idx="11">
                  <c:v>% Residuos no inertes</c:v>
                </c:pt>
                <c:pt idx="12">
                  <c:v>% Residuos domiciliarios (municipales)</c:v>
                </c:pt>
              </c:strCache>
            </c:strRef>
          </c:cat>
          <c:val>
            <c:numRef>
              <c:f>'Indicadores de Sostenibilidad'!$I$49:$I$56</c:f>
              <c:numCache>
                <c:formatCode>General</c:formatCode>
                <c:ptCount val="8"/>
                <c:pt idx="0">
                  <c:v>120</c:v>
                </c:pt>
                <c:pt idx="1">
                  <c:v>42.301666666666669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_ * #,##0.00_ ;_ * \-#,##0.00_ ;_ * &quot;-&quot;_ ;_ @_ ">
                  <c:v>8595.7041666666664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3C4-47B5-B6AF-88352A29A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sz="2400"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104775</xdr:rowOff>
    </xdr:from>
    <xdr:ext cx="8524875" cy="5276850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228600</xdr:colOff>
      <xdr:row>58</xdr:row>
      <xdr:rowOff>104775</xdr:rowOff>
    </xdr:from>
    <xdr:ext cx="7648575" cy="5276850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91</xdr:row>
      <xdr:rowOff>9525</xdr:rowOff>
    </xdr:from>
    <xdr:ext cx="8763000" cy="5429250"/>
    <xdr:graphicFrame macro="">
      <xdr:nvGraphicFramePr>
        <xdr:cNvPr id="4" name="Chart 3" title="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409575</xdr:colOff>
      <xdr:row>19</xdr:row>
      <xdr:rowOff>104775</xdr:rowOff>
    </xdr:from>
    <xdr:ext cx="5848350" cy="2886075"/>
    <xdr:graphicFrame macro="">
      <xdr:nvGraphicFramePr>
        <xdr:cNvPr id="5" name="Chart 4" title="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</xdr:col>
      <xdr:colOff>304800</xdr:colOff>
      <xdr:row>32</xdr:row>
      <xdr:rowOff>161925</xdr:rowOff>
    </xdr:from>
    <xdr:ext cx="1076325" cy="257175"/>
    <xdr:pic>
      <xdr:nvPicPr>
        <xdr:cNvPr id="6" name="image1.png" title="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6</xdr:row>
      <xdr:rowOff>152400</xdr:rowOff>
    </xdr:from>
    <xdr:ext cx="37147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5255513" y="3622838"/>
          <a:ext cx="180975" cy="31432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5" name="Chart 5" title="Gráfico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K998"/>
  <sheetViews>
    <sheetView workbookViewId="0">
      <selection activeCell="V3" sqref="V3"/>
    </sheetView>
  </sheetViews>
  <sheetFormatPr baseColWidth="10" defaultColWidth="14.42578125" defaultRowHeight="15" customHeight="1"/>
  <cols>
    <col min="1" max="1" width="2.42578125" customWidth="1"/>
    <col min="2" max="2" width="5.42578125" customWidth="1"/>
    <col min="10" max="10" width="24.42578125" customWidth="1"/>
    <col min="12" max="12" width="21.5703125" customWidth="1"/>
    <col min="13" max="14" width="15.28515625" customWidth="1"/>
    <col min="15" max="15" width="15.85546875" bestFit="1" customWidth="1"/>
    <col min="16" max="16" width="22.5703125" customWidth="1"/>
    <col min="22" max="22" width="24" customWidth="1"/>
  </cols>
  <sheetData>
    <row r="1" spans="3:26" ht="15" customHeight="1">
      <c r="C1" s="151" t="s">
        <v>218</v>
      </c>
    </row>
    <row r="2" spans="3:26" ht="60">
      <c r="N2" s="148" t="s">
        <v>0</v>
      </c>
      <c r="O2" s="152" t="s">
        <v>219</v>
      </c>
      <c r="P2" s="149" t="s">
        <v>216</v>
      </c>
      <c r="Q2" s="149" t="s">
        <v>217</v>
      </c>
      <c r="R2" s="148" t="s">
        <v>215</v>
      </c>
      <c r="U2" t="s">
        <v>2</v>
      </c>
      <c r="V2" t="s">
        <v>3</v>
      </c>
      <c r="W2" t="s">
        <v>4</v>
      </c>
      <c r="Y2" s="1" t="str">
        <f>W2</f>
        <v>DISPOSICIÓN FINAL</v>
      </c>
      <c r="Z2" s="1" t="str">
        <f>V2</f>
        <v>VALORIZADO</v>
      </c>
    </row>
    <row r="3" spans="3:26" ht="75">
      <c r="C3" s="2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4" t="s">
        <v>14</v>
      </c>
      <c r="N3" s="146"/>
      <c r="O3" s="147"/>
      <c r="P3" s="150">
        <v>0.32</v>
      </c>
      <c r="Q3" s="146"/>
      <c r="R3" s="5">
        <f>+N3*P3</f>
        <v>0</v>
      </c>
      <c r="S3" s="1">
        <f>SUBSTITUTE(P3," ","")*1</f>
        <v>0.32</v>
      </c>
      <c r="T3" s="6">
        <f>P3+0</f>
        <v>0.32</v>
      </c>
      <c r="U3" s="1">
        <f>SUM(I66:I77)</f>
        <v>8972.0083333333332</v>
      </c>
      <c r="V3" s="7">
        <f ca="1">IFERROR(__xludf.DUMMYFUNCTION("IMPORTRANGE(""https://docs.google.com/spreadsheets/d/1nYaW-3dRtDFBih-tKzoI4DunWs_dN0m7C3tFXnCuCys/edit#gid=590051972"",""ESTIMACION!S45"")"),40.698)</f>
        <v>40.698</v>
      </c>
      <c r="W3" s="8">
        <f ca="1">R3-V3</f>
        <v>-40.698</v>
      </c>
      <c r="Y3" s="9">
        <f t="shared" ref="Y3:Z3" si="0">SUM(G66:G84)</f>
        <v>8595.7041666666664</v>
      </c>
      <c r="Z3" s="9">
        <f t="shared" si="0"/>
        <v>162.30166666666668</v>
      </c>
    </row>
    <row r="4" spans="3:26" ht="46.5" hidden="1" customHeight="1">
      <c r="C4" s="10"/>
      <c r="D4" s="11"/>
      <c r="E4" s="11"/>
      <c r="F4" s="11"/>
      <c r="G4" s="11"/>
      <c r="H4" s="11"/>
      <c r="I4" s="11"/>
      <c r="J4" s="11"/>
      <c r="K4" s="11"/>
      <c r="L4" s="12"/>
    </row>
    <row r="5" spans="3:26" ht="46.5" hidden="1" customHeight="1">
      <c r="C5" s="13">
        <v>1</v>
      </c>
      <c r="D5" s="14">
        <v>0.02</v>
      </c>
      <c r="E5" s="15">
        <v>1088000</v>
      </c>
      <c r="F5" s="16">
        <v>136</v>
      </c>
      <c r="G5" s="16">
        <v>0</v>
      </c>
      <c r="H5" s="17">
        <f>+F5/(D5*$D$19)</f>
        <v>-22666.666666666668</v>
      </c>
      <c r="I5" s="18">
        <f>+G5/(G5+F5)</f>
        <v>0</v>
      </c>
      <c r="J5" s="19" t="e">
        <f>(H5/$D$30)-1</f>
        <v>#DIV/0!</v>
      </c>
      <c r="K5" s="19" t="e">
        <f>(H5/$I$27)-1</f>
        <v>#DIV/0!</v>
      </c>
      <c r="L5" s="12"/>
    </row>
    <row r="6" spans="3:26" ht="17.25">
      <c r="C6" s="13">
        <v>1</v>
      </c>
      <c r="D6" s="20">
        <f>'MES 1'!T5</f>
        <v>0.3</v>
      </c>
      <c r="E6" s="15">
        <f>'MES 1'!T$4</f>
        <v>2300000</v>
      </c>
      <c r="F6" s="16">
        <f>'MES 1'!P59</f>
        <v>8595.7041666666664</v>
      </c>
      <c r="G6" s="16">
        <f>'MES 1'!S59</f>
        <v>162.30166666666668</v>
      </c>
      <c r="H6" s="17" t="e">
        <f t="shared" ref="H6:H24" si="1">SUM(F6:G6)/(D6*N$3)</f>
        <v>#DIV/0!</v>
      </c>
      <c r="I6" s="18">
        <f t="shared" ref="I6:I24" si="2">G6/(SUM(F6:G6))</f>
        <v>1.8531806184569986E-2</v>
      </c>
      <c r="J6" s="21" t="e">
        <f t="shared" ref="J6:J24" si="3">(H6/P$3)-1</f>
        <v>#DIV/0!</v>
      </c>
      <c r="K6" s="21" t="e">
        <f t="shared" ref="K6:K22" si="4">T$3/H6</f>
        <v>#DIV/0!</v>
      </c>
      <c r="L6" s="12">
        <f t="shared" ref="L6:L24" si="5">D6*N$3</f>
        <v>0</v>
      </c>
      <c r="N6" s="22" t="e">
        <f t="shared" ref="N6:N24" si="6">(P$3/H6)*100</f>
        <v>#DIV/0!</v>
      </c>
      <c r="O6" s="1">
        <v>100</v>
      </c>
      <c r="Q6" s="23"/>
      <c r="S6" s="23">
        <f t="shared" ref="S6:S25" si="7">(O$3*D6)/E6*100</f>
        <v>0</v>
      </c>
    </row>
    <row r="7" spans="3:26" ht="21" customHeight="1">
      <c r="C7" s="13">
        <v>2</v>
      </c>
      <c r="D7" s="20">
        <f>'MES 2'!T5-D6</f>
        <v>-0.3</v>
      </c>
      <c r="E7" s="15">
        <f>'MES 2'!T4-E6</f>
        <v>-2300000</v>
      </c>
      <c r="F7" s="16">
        <f>'MES 2'!P59</f>
        <v>0</v>
      </c>
      <c r="G7" s="16">
        <f>'MES 2'!S59</f>
        <v>0</v>
      </c>
      <c r="H7" s="17" t="e">
        <f t="shared" si="1"/>
        <v>#DIV/0!</v>
      </c>
      <c r="I7" s="18" t="e">
        <f t="shared" si="2"/>
        <v>#DIV/0!</v>
      </c>
      <c r="J7" s="21" t="e">
        <f t="shared" si="3"/>
        <v>#DIV/0!</v>
      </c>
      <c r="K7" s="21" t="e">
        <f t="shared" si="4"/>
        <v>#DIV/0!</v>
      </c>
      <c r="L7" s="12">
        <f t="shared" si="5"/>
        <v>0</v>
      </c>
      <c r="N7" s="22" t="e">
        <f t="shared" si="6"/>
        <v>#DIV/0!</v>
      </c>
      <c r="O7" s="1">
        <v>100</v>
      </c>
      <c r="S7" s="23">
        <f t="shared" si="7"/>
        <v>0</v>
      </c>
    </row>
    <row r="8" spans="3:26" ht="17.25">
      <c r="C8" s="13">
        <v>3</v>
      </c>
      <c r="D8" s="20">
        <f>'MES 3'!T5-D7</f>
        <v>0.3</v>
      </c>
      <c r="E8" s="15">
        <f>'MES 3'!T4-E7</f>
        <v>2300000</v>
      </c>
      <c r="F8" s="16">
        <f>'MES 3'!P$59</f>
        <v>0</v>
      </c>
      <c r="G8" s="16">
        <f>'MES 3'!S$59</f>
        <v>0</v>
      </c>
      <c r="H8" s="17" t="e">
        <f t="shared" si="1"/>
        <v>#DIV/0!</v>
      </c>
      <c r="I8" s="18" t="e">
        <f t="shared" si="2"/>
        <v>#DIV/0!</v>
      </c>
      <c r="J8" s="21" t="e">
        <f t="shared" si="3"/>
        <v>#DIV/0!</v>
      </c>
      <c r="K8" s="21" t="e">
        <f t="shared" si="4"/>
        <v>#DIV/0!</v>
      </c>
      <c r="L8" s="12">
        <f t="shared" si="5"/>
        <v>0</v>
      </c>
      <c r="N8" s="22" t="e">
        <f t="shared" si="6"/>
        <v>#DIV/0!</v>
      </c>
      <c r="O8" s="1">
        <v>100</v>
      </c>
      <c r="S8" s="23">
        <f t="shared" si="7"/>
        <v>0</v>
      </c>
      <c r="V8" t="s">
        <v>15</v>
      </c>
      <c r="W8" s="8">
        <f>X9</f>
        <v>0</v>
      </c>
      <c r="X8" s="8">
        <f>W8</f>
        <v>0</v>
      </c>
      <c r="Y8" s="1">
        <f>Y9</f>
        <v>8972.0083333333332</v>
      </c>
    </row>
    <row r="9" spans="3:26" ht="17.25">
      <c r="C9" s="13">
        <v>4</v>
      </c>
      <c r="D9" s="20">
        <f>'MES 4'!T5-D8</f>
        <v>-0.3</v>
      </c>
      <c r="E9" s="15">
        <f>'MES 4'!T4-E8</f>
        <v>-2300000</v>
      </c>
      <c r="F9" s="16">
        <f>'MES 4'!P$59</f>
        <v>0</v>
      </c>
      <c r="G9" s="16">
        <f>'MES 4'!S$59</f>
        <v>0</v>
      </c>
      <c r="H9" s="17" t="e">
        <f t="shared" si="1"/>
        <v>#DIV/0!</v>
      </c>
      <c r="I9" s="18" t="e">
        <f t="shared" si="2"/>
        <v>#DIV/0!</v>
      </c>
      <c r="J9" s="21" t="e">
        <f t="shared" si="3"/>
        <v>#DIV/0!</v>
      </c>
      <c r="K9" s="21" t="e">
        <f t="shared" si="4"/>
        <v>#DIV/0!</v>
      </c>
      <c r="L9" s="12">
        <f t="shared" si="5"/>
        <v>0</v>
      </c>
      <c r="N9" s="22" t="e">
        <f t="shared" si="6"/>
        <v>#DIV/0!</v>
      </c>
      <c r="O9" s="1">
        <v>100</v>
      </c>
      <c r="S9" s="23">
        <f t="shared" si="7"/>
        <v>0</v>
      </c>
      <c r="V9" t="s">
        <v>16</v>
      </c>
      <c r="W9" s="1">
        <f>Y9</f>
        <v>8972.0083333333332</v>
      </c>
      <c r="X9" s="8">
        <f>X10</f>
        <v>0</v>
      </c>
      <c r="Y9" s="1">
        <f>SUM(I66:I84)</f>
        <v>8972.0083333333332</v>
      </c>
    </row>
    <row r="10" spans="3:26" ht="17.25">
      <c r="C10" s="13">
        <v>5</v>
      </c>
      <c r="D10" s="20">
        <f>'MES 5'!T5-D9</f>
        <v>0.3</v>
      </c>
      <c r="E10" s="15">
        <f>'MES 5'!T4-E9</f>
        <v>2300000</v>
      </c>
      <c r="F10" s="16">
        <f>'MES 5'!P$59</f>
        <v>0</v>
      </c>
      <c r="G10" s="16">
        <f>'MES 5'!S$59</f>
        <v>0</v>
      </c>
      <c r="H10" s="17" t="e">
        <f t="shared" si="1"/>
        <v>#DIV/0!</v>
      </c>
      <c r="I10" s="18" t="e">
        <f t="shared" si="2"/>
        <v>#DIV/0!</v>
      </c>
      <c r="J10" s="21" t="e">
        <f t="shared" si="3"/>
        <v>#DIV/0!</v>
      </c>
      <c r="K10" s="21" t="e">
        <f t="shared" si="4"/>
        <v>#DIV/0!</v>
      </c>
      <c r="L10" s="12">
        <f t="shared" si="5"/>
        <v>0</v>
      </c>
      <c r="N10" s="22" t="e">
        <f t="shared" si="6"/>
        <v>#DIV/0!</v>
      </c>
      <c r="O10" s="1">
        <v>100</v>
      </c>
      <c r="S10" s="23">
        <f t="shared" si="7"/>
        <v>0</v>
      </c>
      <c r="V10" t="s">
        <v>17</v>
      </c>
      <c r="W10" s="8">
        <f ca="1">W3</f>
        <v>-40.698</v>
      </c>
      <c r="X10" s="8">
        <f>R3</f>
        <v>0</v>
      </c>
      <c r="Y10" s="1">
        <f t="shared" ref="Y10:Y13" si="8">Y9</f>
        <v>8972.0083333333332</v>
      </c>
    </row>
    <row r="11" spans="3:26" ht="17.25">
      <c r="C11" s="13">
        <v>6</v>
      </c>
      <c r="D11" s="20">
        <f>'MES 6'!T5-D10</f>
        <v>-0.3</v>
      </c>
      <c r="E11" s="15">
        <f>'MES 6'!T4-E10</f>
        <v>-2300000</v>
      </c>
      <c r="F11" s="16">
        <f>'MES 6'!P$59</f>
        <v>0</v>
      </c>
      <c r="G11" s="16">
        <f>'MES 6'!S$59</f>
        <v>0</v>
      </c>
      <c r="H11" s="17" t="e">
        <f t="shared" si="1"/>
        <v>#DIV/0!</v>
      </c>
      <c r="I11" s="18" t="e">
        <f t="shared" si="2"/>
        <v>#DIV/0!</v>
      </c>
      <c r="J11" s="21" t="e">
        <f t="shared" si="3"/>
        <v>#DIV/0!</v>
      </c>
      <c r="K11" s="21" t="e">
        <f t="shared" si="4"/>
        <v>#DIV/0!</v>
      </c>
      <c r="L11" s="12">
        <f t="shared" si="5"/>
        <v>0</v>
      </c>
      <c r="N11" s="22" t="e">
        <f t="shared" si="6"/>
        <v>#DIV/0!</v>
      </c>
      <c r="O11" s="1">
        <v>100</v>
      </c>
      <c r="S11" s="23">
        <f t="shared" si="7"/>
        <v>0</v>
      </c>
      <c r="V11" t="s">
        <v>18</v>
      </c>
      <c r="W11" s="9">
        <f>Y3</f>
        <v>8595.7041666666664</v>
      </c>
      <c r="X11" s="8">
        <f>R3</f>
        <v>0</v>
      </c>
      <c r="Y11" s="1">
        <f t="shared" si="8"/>
        <v>8972.0083333333332</v>
      </c>
    </row>
    <row r="12" spans="3:26" ht="17.25">
      <c r="C12" s="13">
        <v>7</v>
      </c>
      <c r="D12" s="20">
        <f>'MES 7'!T5-D11</f>
        <v>0.3</v>
      </c>
      <c r="E12" s="15">
        <f>'MES 7'!T4-E11</f>
        <v>2300000</v>
      </c>
      <c r="F12" s="16">
        <f>'MES 7'!P$59</f>
        <v>0</v>
      </c>
      <c r="G12" s="16">
        <f>'MES 7'!S$59</f>
        <v>0</v>
      </c>
      <c r="H12" s="17" t="e">
        <f t="shared" si="1"/>
        <v>#DIV/0!</v>
      </c>
      <c r="I12" s="18" t="e">
        <f t="shared" si="2"/>
        <v>#DIV/0!</v>
      </c>
      <c r="J12" s="21" t="e">
        <f t="shared" si="3"/>
        <v>#DIV/0!</v>
      </c>
      <c r="K12" s="21" t="e">
        <f t="shared" si="4"/>
        <v>#DIV/0!</v>
      </c>
      <c r="L12" s="12">
        <f t="shared" si="5"/>
        <v>0</v>
      </c>
      <c r="N12" s="22" t="e">
        <f t="shared" si="6"/>
        <v>#DIV/0!</v>
      </c>
      <c r="O12" s="1">
        <v>100</v>
      </c>
      <c r="S12" s="23">
        <f t="shared" si="7"/>
        <v>0</v>
      </c>
      <c r="V12" t="s">
        <v>19</v>
      </c>
      <c r="W12" s="1">
        <f ca="1">V3</f>
        <v>40.698</v>
      </c>
      <c r="X12" s="8">
        <f>R3</f>
        <v>0</v>
      </c>
      <c r="Y12" s="1">
        <f t="shared" si="8"/>
        <v>8972.0083333333332</v>
      </c>
    </row>
    <row r="13" spans="3:26" ht="17.25">
      <c r="C13" s="13">
        <v>8</v>
      </c>
      <c r="D13" s="20">
        <f>'MES 8'!T5-D12</f>
        <v>-0.3</v>
      </c>
      <c r="E13" s="15">
        <f>'MES 8'!T4-E12</f>
        <v>-2300000</v>
      </c>
      <c r="F13" s="16">
        <f>'MES 8'!P$59</f>
        <v>0</v>
      </c>
      <c r="G13" s="16">
        <f>'MES 8'!S$59</f>
        <v>0</v>
      </c>
      <c r="H13" s="17" t="e">
        <f t="shared" si="1"/>
        <v>#DIV/0!</v>
      </c>
      <c r="I13" s="18" t="e">
        <f t="shared" si="2"/>
        <v>#DIV/0!</v>
      </c>
      <c r="J13" s="21" t="e">
        <f t="shared" si="3"/>
        <v>#DIV/0!</v>
      </c>
      <c r="K13" s="21" t="e">
        <f t="shared" si="4"/>
        <v>#DIV/0!</v>
      </c>
      <c r="L13" s="12">
        <f t="shared" si="5"/>
        <v>0</v>
      </c>
      <c r="N13" s="22" t="e">
        <f t="shared" si="6"/>
        <v>#DIV/0!</v>
      </c>
      <c r="O13" s="1">
        <v>100</v>
      </c>
      <c r="S13" s="23">
        <f t="shared" si="7"/>
        <v>0</v>
      </c>
      <c r="V13" t="s">
        <v>20</v>
      </c>
      <c r="W13" s="9">
        <f>Z3</f>
        <v>162.30166666666668</v>
      </c>
      <c r="X13" s="8">
        <f t="shared" ref="X13:X15" si="9">R3</f>
        <v>0</v>
      </c>
      <c r="Y13" s="1">
        <f t="shared" si="8"/>
        <v>8972.0083333333332</v>
      </c>
    </row>
    <row r="14" spans="3:26" ht="17.25">
      <c r="C14" s="13">
        <v>9</v>
      </c>
      <c r="D14" s="20">
        <f>'MES 9'!T5-D13</f>
        <v>0.3</v>
      </c>
      <c r="E14" s="15">
        <f>'MES 9'!T4-E13</f>
        <v>2300000</v>
      </c>
      <c r="F14" s="16">
        <f>'MES 9'!P$59</f>
        <v>0</v>
      </c>
      <c r="G14" s="16">
        <f>'MES 9'!S$59</f>
        <v>0</v>
      </c>
      <c r="H14" s="17" t="e">
        <f t="shared" si="1"/>
        <v>#DIV/0!</v>
      </c>
      <c r="I14" s="18" t="e">
        <f t="shared" si="2"/>
        <v>#DIV/0!</v>
      </c>
      <c r="J14" s="21" t="e">
        <f t="shared" si="3"/>
        <v>#DIV/0!</v>
      </c>
      <c r="K14" s="21" t="e">
        <f t="shared" si="4"/>
        <v>#DIV/0!</v>
      </c>
      <c r="L14" s="12">
        <f t="shared" si="5"/>
        <v>0</v>
      </c>
      <c r="N14" s="22" t="e">
        <f t="shared" si="6"/>
        <v>#DIV/0!</v>
      </c>
      <c r="O14" s="1">
        <v>100</v>
      </c>
      <c r="S14" s="23">
        <f t="shared" si="7"/>
        <v>0</v>
      </c>
      <c r="X14" s="1">
        <f t="shared" si="9"/>
        <v>0</v>
      </c>
    </row>
    <row r="15" spans="3:26" ht="17.25">
      <c r="C15" s="13">
        <v>10</v>
      </c>
      <c r="D15" s="20">
        <f>'MES 10'!T5-D14</f>
        <v>-0.3</v>
      </c>
      <c r="E15" s="15">
        <f>'MES 10'!T4-E14</f>
        <v>-2300000</v>
      </c>
      <c r="F15" s="16">
        <f>'MES 10'!P$59</f>
        <v>0</v>
      </c>
      <c r="G15" s="16">
        <f>'MES 10'!S$59</f>
        <v>0</v>
      </c>
      <c r="H15" s="17" t="e">
        <f t="shared" si="1"/>
        <v>#DIV/0!</v>
      </c>
      <c r="I15" s="18" t="e">
        <f t="shared" si="2"/>
        <v>#DIV/0!</v>
      </c>
      <c r="J15" s="21" t="e">
        <f t="shared" si="3"/>
        <v>#DIV/0!</v>
      </c>
      <c r="K15" s="21" t="e">
        <f t="shared" si="4"/>
        <v>#DIV/0!</v>
      </c>
      <c r="L15" s="12">
        <f t="shared" si="5"/>
        <v>0</v>
      </c>
      <c r="N15" s="22" t="e">
        <f t="shared" si="6"/>
        <v>#DIV/0!</v>
      </c>
      <c r="O15" s="1">
        <v>100</v>
      </c>
      <c r="S15" s="23">
        <f t="shared" si="7"/>
        <v>0</v>
      </c>
      <c r="X15" s="1">
        <f t="shared" si="9"/>
        <v>0</v>
      </c>
    </row>
    <row r="16" spans="3:26" ht="17.25">
      <c r="C16" s="13">
        <f t="shared" ref="C16:C24" si="10">C15+1</f>
        <v>11</v>
      </c>
      <c r="D16" s="20">
        <f>'MES 11'!T5-D15</f>
        <v>0.3</v>
      </c>
      <c r="E16" s="15">
        <f>'MES 11'!T4-E15</f>
        <v>2300000</v>
      </c>
      <c r="F16" s="16">
        <f>'MES 11'!P$59</f>
        <v>0</v>
      </c>
      <c r="G16" s="16">
        <f>'MES 11'!S$59</f>
        <v>0</v>
      </c>
      <c r="H16" s="17" t="e">
        <f t="shared" si="1"/>
        <v>#DIV/0!</v>
      </c>
      <c r="I16" s="18" t="e">
        <f t="shared" si="2"/>
        <v>#DIV/0!</v>
      </c>
      <c r="J16" s="21" t="e">
        <f t="shared" si="3"/>
        <v>#DIV/0!</v>
      </c>
      <c r="K16" s="21" t="e">
        <f t="shared" si="4"/>
        <v>#DIV/0!</v>
      </c>
      <c r="L16" s="12">
        <f t="shared" si="5"/>
        <v>0</v>
      </c>
      <c r="N16" s="22" t="e">
        <f t="shared" si="6"/>
        <v>#DIV/0!</v>
      </c>
      <c r="O16" s="1">
        <v>100</v>
      </c>
      <c r="S16" s="23">
        <f t="shared" si="7"/>
        <v>0</v>
      </c>
      <c r="V16" t="s">
        <v>1</v>
      </c>
      <c r="W16" s="24">
        <f>O3-W17</f>
        <v>-4600000</v>
      </c>
    </row>
    <row r="17" spans="3:37" ht="34.5" customHeight="1">
      <c r="C17" s="13">
        <f t="shared" si="10"/>
        <v>12</v>
      </c>
      <c r="D17" s="20">
        <f>'MES 12'!T5-D16</f>
        <v>-0.3</v>
      </c>
      <c r="E17" s="15">
        <f>'MES 12'!T5-E16</f>
        <v>-2300000</v>
      </c>
      <c r="F17" s="16">
        <f>'MES 12'!P$59</f>
        <v>0</v>
      </c>
      <c r="G17" s="16">
        <f>'MES 12'!S$59</f>
        <v>0</v>
      </c>
      <c r="H17" s="17" t="e">
        <f t="shared" si="1"/>
        <v>#DIV/0!</v>
      </c>
      <c r="I17" s="18" t="e">
        <f t="shared" si="2"/>
        <v>#DIV/0!</v>
      </c>
      <c r="J17" s="21" t="e">
        <f t="shared" si="3"/>
        <v>#DIV/0!</v>
      </c>
      <c r="K17" s="21" t="e">
        <f t="shared" si="4"/>
        <v>#DIV/0!</v>
      </c>
      <c r="L17" s="12">
        <f t="shared" si="5"/>
        <v>0</v>
      </c>
      <c r="N17" s="22" t="e">
        <f t="shared" si="6"/>
        <v>#DIV/0!</v>
      </c>
      <c r="O17" s="1">
        <v>100</v>
      </c>
      <c r="S17" s="23">
        <f t="shared" si="7"/>
        <v>0</v>
      </c>
      <c r="V17" t="s">
        <v>21</v>
      </c>
      <c r="W17" s="24">
        <f>SUM(E6:E24)</f>
        <v>4600000</v>
      </c>
      <c r="Y17" s="23">
        <f>W17/W16</f>
        <v>-1</v>
      </c>
      <c r="Z17" s="25">
        <f>100%-Y17</f>
        <v>2</v>
      </c>
    </row>
    <row r="18" spans="3:37" ht="17.25">
      <c r="C18" s="13">
        <f t="shared" si="10"/>
        <v>13</v>
      </c>
      <c r="D18" s="20">
        <f>'MES 13'!T5-D17</f>
        <v>0.3</v>
      </c>
      <c r="E18" s="15">
        <f>'MES 13'!T4-E17</f>
        <v>2300000</v>
      </c>
      <c r="F18" s="16">
        <f>'MES 13'!P$59</f>
        <v>0</v>
      </c>
      <c r="G18" s="16">
        <f>'MES 13'!S$59</f>
        <v>0</v>
      </c>
      <c r="H18" s="17" t="e">
        <f t="shared" si="1"/>
        <v>#DIV/0!</v>
      </c>
      <c r="I18" s="18" t="e">
        <f t="shared" si="2"/>
        <v>#DIV/0!</v>
      </c>
      <c r="J18" s="21" t="e">
        <f t="shared" si="3"/>
        <v>#DIV/0!</v>
      </c>
      <c r="K18" s="21" t="e">
        <f t="shared" si="4"/>
        <v>#DIV/0!</v>
      </c>
      <c r="L18" s="12">
        <f t="shared" si="5"/>
        <v>0</v>
      </c>
      <c r="N18" s="22" t="e">
        <f t="shared" si="6"/>
        <v>#DIV/0!</v>
      </c>
      <c r="O18" s="1">
        <v>100</v>
      </c>
      <c r="S18" s="23">
        <f t="shared" si="7"/>
        <v>0</v>
      </c>
    </row>
    <row r="19" spans="3:37" ht="17.25">
      <c r="C19" s="13">
        <f t="shared" si="10"/>
        <v>14</v>
      </c>
      <c r="D19" s="20">
        <f>'MES 14'!T5-D18</f>
        <v>-0.3</v>
      </c>
      <c r="E19" s="15">
        <f>'MES 14'!T4-E18</f>
        <v>-2300000</v>
      </c>
      <c r="F19" s="16">
        <f>'MES 14'!P$59</f>
        <v>0</v>
      </c>
      <c r="G19" s="16">
        <f>'MES 14'!S$59</f>
        <v>0</v>
      </c>
      <c r="H19" s="17" t="e">
        <f t="shared" si="1"/>
        <v>#DIV/0!</v>
      </c>
      <c r="I19" s="18" t="e">
        <f t="shared" si="2"/>
        <v>#DIV/0!</v>
      </c>
      <c r="J19" s="21" t="e">
        <f t="shared" si="3"/>
        <v>#DIV/0!</v>
      </c>
      <c r="K19" s="21" t="e">
        <f t="shared" si="4"/>
        <v>#DIV/0!</v>
      </c>
      <c r="L19" s="12">
        <f t="shared" si="5"/>
        <v>0</v>
      </c>
      <c r="N19" s="22" t="e">
        <f t="shared" si="6"/>
        <v>#DIV/0!</v>
      </c>
      <c r="O19" s="1">
        <v>100</v>
      </c>
      <c r="S19" s="23">
        <f t="shared" si="7"/>
        <v>0</v>
      </c>
      <c r="W19" s="24"/>
      <c r="X19" s="23"/>
    </row>
    <row r="20" spans="3:37" ht="17.25">
      <c r="C20" s="13">
        <f t="shared" si="10"/>
        <v>15</v>
      </c>
      <c r="D20" s="20">
        <f>'MES 15'!T5-D19</f>
        <v>0.3</v>
      </c>
      <c r="E20" s="15">
        <f>'MES 1'!T4-E19</f>
        <v>4600000</v>
      </c>
      <c r="F20" s="16">
        <f>'MES 15'!P$59</f>
        <v>0</v>
      </c>
      <c r="G20" s="16">
        <f>'MES 15'!S$59</f>
        <v>0</v>
      </c>
      <c r="H20" s="17" t="e">
        <f t="shared" si="1"/>
        <v>#DIV/0!</v>
      </c>
      <c r="I20" s="18" t="e">
        <f t="shared" si="2"/>
        <v>#DIV/0!</v>
      </c>
      <c r="J20" s="21" t="e">
        <f t="shared" si="3"/>
        <v>#DIV/0!</v>
      </c>
      <c r="K20" s="21" t="e">
        <f t="shared" si="4"/>
        <v>#DIV/0!</v>
      </c>
      <c r="L20" s="12">
        <f t="shared" si="5"/>
        <v>0</v>
      </c>
      <c r="N20" s="22" t="e">
        <f t="shared" si="6"/>
        <v>#DIV/0!</v>
      </c>
      <c r="O20" s="1">
        <v>100</v>
      </c>
      <c r="S20" s="23">
        <f t="shared" si="7"/>
        <v>0</v>
      </c>
    </row>
    <row r="21" spans="3:37" ht="15.75" customHeight="1">
      <c r="C21" s="13">
        <f t="shared" si="10"/>
        <v>16</v>
      </c>
      <c r="D21" s="20">
        <f>'MES 16'!T5-D20</f>
        <v>-0.3</v>
      </c>
      <c r="E21" s="15">
        <f>'MES 16'!T4-E20</f>
        <v>-4600000</v>
      </c>
      <c r="F21" s="16">
        <f>'MES 16'!P$59</f>
        <v>0</v>
      </c>
      <c r="G21" s="16">
        <f>'MES 16'!S$59</f>
        <v>0</v>
      </c>
      <c r="H21" s="17" t="e">
        <f t="shared" si="1"/>
        <v>#DIV/0!</v>
      </c>
      <c r="I21" s="18" t="e">
        <f t="shared" si="2"/>
        <v>#DIV/0!</v>
      </c>
      <c r="J21" s="21" t="e">
        <f t="shared" si="3"/>
        <v>#DIV/0!</v>
      </c>
      <c r="K21" s="21" t="e">
        <f t="shared" si="4"/>
        <v>#DIV/0!</v>
      </c>
      <c r="L21" s="12">
        <f t="shared" si="5"/>
        <v>0</v>
      </c>
      <c r="N21" s="22" t="e">
        <f t="shared" si="6"/>
        <v>#DIV/0!</v>
      </c>
      <c r="O21" s="1">
        <v>100</v>
      </c>
      <c r="S21" s="23">
        <f t="shared" si="7"/>
        <v>0</v>
      </c>
    </row>
    <row r="22" spans="3:37" ht="16.5" customHeight="1">
      <c r="C22" s="13">
        <f t="shared" si="10"/>
        <v>17</v>
      </c>
      <c r="D22" s="20">
        <f>'MES 17'!T5-D21</f>
        <v>0.3</v>
      </c>
      <c r="E22" s="15">
        <f>'MES 17'!T4-E21</f>
        <v>4600000</v>
      </c>
      <c r="F22" s="16">
        <f>'MES 17'!P$59</f>
        <v>0</v>
      </c>
      <c r="G22" s="16">
        <f>'MES 17'!S$59</f>
        <v>0</v>
      </c>
      <c r="H22" s="17" t="e">
        <f t="shared" si="1"/>
        <v>#DIV/0!</v>
      </c>
      <c r="I22" s="18" t="e">
        <f t="shared" si="2"/>
        <v>#DIV/0!</v>
      </c>
      <c r="J22" s="21" t="e">
        <f t="shared" si="3"/>
        <v>#DIV/0!</v>
      </c>
      <c r="K22" s="21" t="e">
        <f t="shared" si="4"/>
        <v>#DIV/0!</v>
      </c>
      <c r="L22" s="12">
        <f t="shared" si="5"/>
        <v>0</v>
      </c>
      <c r="N22" s="22" t="e">
        <f t="shared" si="6"/>
        <v>#DIV/0!</v>
      </c>
      <c r="O22" s="1">
        <v>100</v>
      </c>
      <c r="S22" s="23">
        <f t="shared" si="7"/>
        <v>0</v>
      </c>
    </row>
    <row r="23" spans="3:37" ht="27" customHeight="1">
      <c r="C23" s="13">
        <f t="shared" si="10"/>
        <v>18</v>
      </c>
      <c r="D23" s="20">
        <f>'MES 18'!T5-D22</f>
        <v>-0.3</v>
      </c>
      <c r="E23" s="15">
        <f>'MES 18'!T4-E22</f>
        <v>-4600000</v>
      </c>
      <c r="F23" s="16">
        <f>'MES 18'!P$59</f>
        <v>0</v>
      </c>
      <c r="G23" s="16">
        <f>'MES 18'!S$59</f>
        <v>0</v>
      </c>
      <c r="H23" s="17" t="e">
        <f t="shared" si="1"/>
        <v>#DIV/0!</v>
      </c>
      <c r="I23" s="18" t="e">
        <f t="shared" si="2"/>
        <v>#DIV/0!</v>
      </c>
      <c r="J23" s="21" t="e">
        <f t="shared" si="3"/>
        <v>#DIV/0!</v>
      </c>
      <c r="K23" s="21" t="e">
        <f>T20/H23</f>
        <v>#DIV/0!</v>
      </c>
      <c r="L23" s="12">
        <f t="shared" si="5"/>
        <v>0</v>
      </c>
      <c r="N23" s="22" t="e">
        <f t="shared" si="6"/>
        <v>#DIV/0!</v>
      </c>
      <c r="O23" s="1">
        <v>100</v>
      </c>
      <c r="S23" s="23">
        <f t="shared" si="7"/>
        <v>0</v>
      </c>
    </row>
    <row r="24" spans="3:37" ht="15.75" customHeight="1">
      <c r="C24" s="13">
        <f t="shared" si="10"/>
        <v>19</v>
      </c>
      <c r="D24" s="20">
        <f>'MES 19'!T5-D23</f>
        <v>0.3</v>
      </c>
      <c r="E24" s="15">
        <f>'MES 19'!T4-E23</f>
        <v>4600000</v>
      </c>
      <c r="F24" s="16">
        <f>'MES 19'!P$59</f>
        <v>0</v>
      </c>
      <c r="G24" s="16">
        <f>'MES 19'!S$59</f>
        <v>0</v>
      </c>
      <c r="H24" s="17" t="e">
        <f t="shared" si="1"/>
        <v>#DIV/0!</v>
      </c>
      <c r="I24" s="18" t="e">
        <f t="shared" si="2"/>
        <v>#DIV/0!</v>
      </c>
      <c r="J24" s="21" t="e">
        <f t="shared" si="3"/>
        <v>#DIV/0!</v>
      </c>
      <c r="K24" s="21" t="e">
        <f>(H24/Q$3)-1</f>
        <v>#DIV/0!</v>
      </c>
      <c r="L24" s="12">
        <f t="shared" si="5"/>
        <v>0</v>
      </c>
      <c r="N24" s="22" t="e">
        <f t="shared" si="6"/>
        <v>#DIV/0!</v>
      </c>
      <c r="O24" s="1">
        <v>100</v>
      </c>
      <c r="S24" s="23">
        <f t="shared" si="7"/>
        <v>0</v>
      </c>
    </row>
    <row r="25" spans="3:37" ht="15.75" customHeight="1">
      <c r="P25" s="1">
        <f>P22</f>
        <v>0</v>
      </c>
      <c r="S25" s="23" t="e">
        <f t="shared" si="7"/>
        <v>#DIV/0!</v>
      </c>
    </row>
    <row r="26" spans="3:37" ht="15.75" customHeight="1"/>
    <row r="27" spans="3:37" ht="15.75" customHeight="1"/>
    <row r="28" spans="3:37" ht="15.75" customHeight="1"/>
    <row r="29" spans="3:37" ht="15.75" customHeight="1"/>
    <row r="30" spans="3:37" ht="96" customHeight="1">
      <c r="C30" s="158" t="s">
        <v>22</v>
      </c>
      <c r="D30" s="159"/>
      <c r="E30" s="160"/>
      <c r="F30" s="161" t="s">
        <v>23</v>
      </c>
      <c r="G30" s="154"/>
      <c r="H30" s="161" t="s">
        <v>24</v>
      </c>
      <c r="I30" s="154"/>
      <c r="J30" s="153" t="s">
        <v>25</v>
      </c>
      <c r="K30" s="154"/>
      <c r="L30" s="153" t="s">
        <v>26</v>
      </c>
      <c r="M30" s="154"/>
      <c r="N30" s="153" t="s">
        <v>27</v>
      </c>
      <c r="O30" s="154"/>
      <c r="P30" s="153" t="s">
        <v>28</v>
      </c>
      <c r="Q30" s="154"/>
      <c r="R30" s="153" t="s">
        <v>29</v>
      </c>
      <c r="S30" s="154"/>
      <c r="T30" s="153" t="s">
        <v>30</v>
      </c>
      <c r="U30" s="154"/>
      <c r="V30" s="153" t="s">
        <v>31</v>
      </c>
      <c r="W30" s="154"/>
      <c r="X30" s="153" t="s">
        <v>32</v>
      </c>
      <c r="Y30" s="154"/>
      <c r="Z30" s="153" t="s">
        <v>33</v>
      </c>
      <c r="AA30" s="154"/>
      <c r="AB30" s="153" t="s">
        <v>34</v>
      </c>
      <c r="AC30" s="154"/>
      <c r="AD30" s="153" t="s">
        <v>35</v>
      </c>
      <c r="AE30" s="154"/>
      <c r="AF30" s="153" t="s">
        <v>36</v>
      </c>
      <c r="AG30" s="154"/>
      <c r="AH30" s="153" t="s">
        <v>37</v>
      </c>
      <c r="AI30" s="154"/>
      <c r="AJ30" s="153" t="s">
        <v>38</v>
      </c>
      <c r="AK30" s="154"/>
    </row>
    <row r="31" spans="3:37" ht="15.75" customHeight="1">
      <c r="C31" s="155" t="s">
        <v>39</v>
      </c>
      <c r="D31" s="156"/>
      <c r="E31" s="154"/>
      <c r="F31" s="26" t="s">
        <v>40</v>
      </c>
      <c r="G31" s="27" t="s">
        <v>41</v>
      </c>
      <c r="H31" s="28" t="s">
        <v>40</v>
      </c>
      <c r="I31" s="29" t="s">
        <v>41</v>
      </c>
      <c r="J31" s="28" t="s">
        <v>40</v>
      </c>
      <c r="K31" s="29" t="s">
        <v>41</v>
      </c>
      <c r="L31" s="28" t="s">
        <v>40</v>
      </c>
      <c r="M31" s="29" t="s">
        <v>41</v>
      </c>
      <c r="N31" s="28" t="s">
        <v>40</v>
      </c>
      <c r="O31" s="29" t="s">
        <v>41</v>
      </c>
      <c r="P31" s="28" t="s">
        <v>40</v>
      </c>
      <c r="Q31" s="29" t="s">
        <v>41</v>
      </c>
      <c r="R31" s="28" t="s">
        <v>40</v>
      </c>
      <c r="S31" s="29" t="s">
        <v>41</v>
      </c>
      <c r="T31" s="28" t="s">
        <v>40</v>
      </c>
      <c r="U31" s="29" t="s">
        <v>41</v>
      </c>
      <c r="V31" s="28" t="s">
        <v>40</v>
      </c>
      <c r="W31" s="29" t="s">
        <v>41</v>
      </c>
      <c r="X31" s="28" t="s">
        <v>40</v>
      </c>
      <c r="Y31" s="29" t="s">
        <v>41</v>
      </c>
      <c r="Z31" s="28" t="s">
        <v>40</v>
      </c>
      <c r="AA31" s="29" t="s">
        <v>41</v>
      </c>
      <c r="AB31" s="28" t="s">
        <v>40</v>
      </c>
      <c r="AC31" s="29" t="s">
        <v>41</v>
      </c>
      <c r="AD31" s="28" t="s">
        <v>40</v>
      </c>
      <c r="AE31" s="29" t="s">
        <v>41</v>
      </c>
      <c r="AF31" s="28" t="s">
        <v>40</v>
      </c>
      <c r="AG31" s="29" t="s">
        <v>41</v>
      </c>
      <c r="AH31" s="28" t="s">
        <v>40</v>
      </c>
      <c r="AI31" s="29" t="s">
        <v>41</v>
      </c>
      <c r="AJ31" s="28" t="s">
        <v>40</v>
      </c>
      <c r="AK31" s="29" t="s">
        <v>41</v>
      </c>
    </row>
    <row r="32" spans="3:37" ht="33" customHeight="1">
      <c r="C32" s="157" t="s">
        <v>42</v>
      </c>
      <c r="D32" s="156"/>
      <c r="E32" s="154"/>
      <c r="F32" s="30">
        <f>'MES 1'!R64</f>
        <v>120</v>
      </c>
      <c r="G32" s="31">
        <f>'MES 1'!S64</f>
        <v>1.337493184822053E-2</v>
      </c>
      <c r="H32" s="30">
        <f>'MES 2'!R64</f>
        <v>0</v>
      </c>
      <c r="I32" s="31" t="e">
        <f>'MES 2'!S64</f>
        <v>#DIV/0!</v>
      </c>
      <c r="J32" s="30">
        <f>'MES 3'!R64</f>
        <v>0</v>
      </c>
      <c r="K32" s="31" t="e">
        <f>'MES 3'!S64</f>
        <v>#DIV/0!</v>
      </c>
      <c r="L32" s="30">
        <f>'MES 4'!R64</f>
        <v>0</v>
      </c>
      <c r="M32" s="31" t="e">
        <f>'MES 4'!S64</f>
        <v>#DIV/0!</v>
      </c>
      <c r="N32" s="32">
        <f>'MES 5'!R64</f>
        <v>0</v>
      </c>
      <c r="O32" s="33" t="e">
        <f>'MES 5'!S64</f>
        <v>#DIV/0!</v>
      </c>
      <c r="P32" s="32">
        <f>'MES 6'!R64</f>
        <v>0</v>
      </c>
      <c r="Q32" s="33" t="e">
        <f>'MES 6'!S64</f>
        <v>#DIV/0!</v>
      </c>
      <c r="R32" s="32">
        <f>'MES 7'!R64</f>
        <v>0</v>
      </c>
      <c r="S32" s="33" t="e">
        <f>'MES 7'!S64</f>
        <v>#DIV/0!</v>
      </c>
      <c r="T32" s="32">
        <f>'MES 8'!R64</f>
        <v>0</v>
      </c>
      <c r="U32" s="33" t="e">
        <f>'MES 8'!S64</f>
        <v>#DIV/0!</v>
      </c>
      <c r="V32" s="32">
        <f>'MES 9'!R64</f>
        <v>0</v>
      </c>
      <c r="W32" s="33" t="e">
        <f>'MES 9'!S64</f>
        <v>#DIV/0!</v>
      </c>
      <c r="X32" s="32">
        <f>'MES 10'!R64</f>
        <v>0</v>
      </c>
      <c r="Y32" s="33" t="e">
        <f>'MES 10'!S64</f>
        <v>#DIV/0!</v>
      </c>
      <c r="Z32" s="32">
        <f>'MES 11'!R64</f>
        <v>0</v>
      </c>
      <c r="AA32" s="33" t="e">
        <f>'MES 11'!S64</f>
        <v>#DIV/0!</v>
      </c>
      <c r="AB32" s="32">
        <f>'MES 12'!R64</f>
        <v>0</v>
      </c>
      <c r="AC32" s="33" t="e">
        <f>'MES 12'!S64</f>
        <v>#DIV/0!</v>
      </c>
      <c r="AD32" s="32">
        <f>'MES 13'!R64</f>
        <v>0</v>
      </c>
      <c r="AE32" s="33" t="e">
        <f>'MES 13'!S64</f>
        <v>#DIV/0!</v>
      </c>
      <c r="AF32" s="32">
        <f>'MES 14'!R64</f>
        <v>0</v>
      </c>
      <c r="AG32" s="33" t="e">
        <f>'MES 14'!S64</f>
        <v>#DIV/0!</v>
      </c>
      <c r="AH32" s="32">
        <f>'MES 15'!R64</f>
        <v>0</v>
      </c>
      <c r="AI32" s="33" t="e">
        <f>'MES 15'!S64</f>
        <v>#DIV/0!</v>
      </c>
      <c r="AJ32" s="32">
        <f>'MES 16'!R64</f>
        <v>0</v>
      </c>
      <c r="AK32" s="33" t="e">
        <f>'MES 16'!S64</f>
        <v>#DIV/0!</v>
      </c>
    </row>
    <row r="33" spans="3:37" ht="15.75" customHeight="1">
      <c r="C33" s="157" t="s">
        <v>43</v>
      </c>
      <c r="D33" s="156"/>
      <c r="E33" s="154"/>
      <c r="F33" s="30">
        <f>'MES 1'!R65</f>
        <v>42.301666666666669</v>
      </c>
      <c r="G33" s="31">
        <f>'MES 1'!S65</f>
        <v>4.7148492394400738E-3</v>
      </c>
      <c r="H33" s="30">
        <f>'MES 2'!R65</f>
        <v>0</v>
      </c>
      <c r="I33" s="31" t="e">
        <f>'MES 2'!S65</f>
        <v>#DIV/0!</v>
      </c>
      <c r="J33" s="30">
        <f>'MES 3'!R65</f>
        <v>0</v>
      </c>
      <c r="K33" s="31" t="e">
        <f>'MES 3'!S65</f>
        <v>#DIV/0!</v>
      </c>
      <c r="L33" s="30">
        <f>'MES 4'!R65</f>
        <v>0</v>
      </c>
      <c r="M33" s="31" t="e">
        <f>'MES 4'!S65</f>
        <v>#DIV/0!</v>
      </c>
      <c r="N33" s="32">
        <f>'MES 5'!R65</f>
        <v>0</v>
      </c>
      <c r="O33" s="33" t="e">
        <f>'MES 5'!S65</f>
        <v>#DIV/0!</v>
      </c>
      <c r="P33" s="32">
        <f>'MES 6'!R65</f>
        <v>0</v>
      </c>
      <c r="Q33" s="33" t="e">
        <f>'MES 6'!S65</f>
        <v>#DIV/0!</v>
      </c>
      <c r="R33" s="32">
        <f>'MES 7'!R65</f>
        <v>0</v>
      </c>
      <c r="S33" s="33" t="e">
        <f>'MES 7'!S65</f>
        <v>#DIV/0!</v>
      </c>
      <c r="T33" s="32">
        <f>'MES 8'!R65</f>
        <v>0</v>
      </c>
      <c r="U33" s="33" t="e">
        <f>'MES 8'!S65</f>
        <v>#DIV/0!</v>
      </c>
      <c r="V33" s="32">
        <f>'MES 9'!R65</f>
        <v>0</v>
      </c>
      <c r="W33" s="33" t="e">
        <f>'MES 9'!S65</f>
        <v>#DIV/0!</v>
      </c>
      <c r="X33" s="32">
        <f>'MES 10'!R65</f>
        <v>0</v>
      </c>
      <c r="Y33" s="33" t="e">
        <f>'MES 10'!S65</f>
        <v>#DIV/0!</v>
      </c>
      <c r="Z33" s="32">
        <f>'MES 11'!R65</f>
        <v>0</v>
      </c>
      <c r="AA33" s="33" t="e">
        <f>'MES 11'!S65</f>
        <v>#DIV/0!</v>
      </c>
      <c r="AB33" s="32">
        <f>'MES 12'!R65</f>
        <v>0</v>
      </c>
      <c r="AC33" s="33" t="e">
        <f>'MES 12'!S65</f>
        <v>#DIV/0!</v>
      </c>
      <c r="AD33" s="32">
        <f>'MES 13'!R65</f>
        <v>0</v>
      </c>
      <c r="AE33" s="33" t="e">
        <f>'MES 13'!S65</f>
        <v>#DIV/0!</v>
      </c>
      <c r="AF33" s="32">
        <f>'MES 14'!R65</f>
        <v>0</v>
      </c>
      <c r="AG33" s="33" t="e">
        <f>'MES 14'!S65</f>
        <v>#DIV/0!</v>
      </c>
      <c r="AH33" s="32">
        <f>'MES 15'!R65</f>
        <v>0</v>
      </c>
      <c r="AI33" s="33" t="e">
        <f>'MES 15'!S65</f>
        <v>#DIV/0!</v>
      </c>
      <c r="AJ33" s="32">
        <f>'MES 16'!R65</f>
        <v>0</v>
      </c>
      <c r="AK33" s="33" t="e">
        <f>'MES 16'!S65</f>
        <v>#DIV/0!</v>
      </c>
    </row>
    <row r="34" spans="3:37" ht="35.25" customHeight="1">
      <c r="C34" s="157" t="s">
        <v>44</v>
      </c>
      <c r="D34" s="156"/>
      <c r="E34" s="154"/>
      <c r="F34" s="30">
        <f>'MES 1'!R66</f>
        <v>0</v>
      </c>
      <c r="G34" s="31">
        <f>'MES 1'!S66</f>
        <v>0</v>
      </c>
      <c r="H34" s="30">
        <f>'MES 2'!R66</f>
        <v>0</v>
      </c>
      <c r="I34" s="31" t="e">
        <f>'MES 2'!S66</f>
        <v>#DIV/0!</v>
      </c>
      <c r="J34" s="30">
        <f>'MES 3'!R66</f>
        <v>0</v>
      </c>
      <c r="K34" s="31" t="e">
        <f>'MES 3'!S66</f>
        <v>#DIV/0!</v>
      </c>
      <c r="L34" s="30">
        <f>'MES 4'!R66</f>
        <v>0</v>
      </c>
      <c r="M34" s="31" t="e">
        <f>'MES 4'!S66</f>
        <v>#DIV/0!</v>
      </c>
      <c r="N34" s="32">
        <f>'MES 5'!R66</f>
        <v>0</v>
      </c>
      <c r="O34" s="33" t="e">
        <f>'MES 5'!S66</f>
        <v>#DIV/0!</v>
      </c>
      <c r="P34" s="32">
        <f>'MES 6'!R66</f>
        <v>0</v>
      </c>
      <c r="Q34" s="33" t="e">
        <f>'MES 6'!S66</f>
        <v>#DIV/0!</v>
      </c>
      <c r="R34" s="32">
        <f>'MES 7'!R66</f>
        <v>0</v>
      </c>
      <c r="S34" s="33" t="e">
        <f>'MES 7'!S66</f>
        <v>#DIV/0!</v>
      </c>
      <c r="T34" s="32">
        <f>'MES 8'!R66</f>
        <v>0</v>
      </c>
      <c r="U34" s="33" t="e">
        <f>'MES 8'!S66</f>
        <v>#DIV/0!</v>
      </c>
      <c r="V34" s="32">
        <f>'MES 9'!R66</f>
        <v>0</v>
      </c>
      <c r="W34" s="33" t="e">
        <f>'MES 9'!S66</f>
        <v>#DIV/0!</v>
      </c>
      <c r="X34" s="32">
        <f>'MES 10'!R66</f>
        <v>0</v>
      </c>
      <c r="Y34" s="33" t="e">
        <f>'MES 10'!S66</f>
        <v>#DIV/0!</v>
      </c>
      <c r="Z34" s="32">
        <f>'MES 11'!R66</f>
        <v>0</v>
      </c>
      <c r="AA34" s="33" t="e">
        <f>'MES 11'!S66</f>
        <v>#DIV/0!</v>
      </c>
      <c r="AB34" s="32">
        <f>'MES 12'!R66</f>
        <v>0</v>
      </c>
      <c r="AC34" s="33" t="e">
        <f>'MES 12'!S66</f>
        <v>#DIV/0!</v>
      </c>
      <c r="AD34" s="32">
        <f>'MES 13'!R66</f>
        <v>0</v>
      </c>
      <c r="AE34" s="33" t="e">
        <f>'MES 13'!S66</f>
        <v>#DIV/0!</v>
      </c>
      <c r="AF34" s="32">
        <f>'MES 14'!R66</f>
        <v>0</v>
      </c>
      <c r="AG34" s="33" t="e">
        <f>'MES 14'!S66</f>
        <v>#DIV/0!</v>
      </c>
      <c r="AH34" s="32">
        <f>'MES 15'!R66</f>
        <v>0</v>
      </c>
      <c r="AI34" s="33" t="e">
        <f>'MES 15'!S66</f>
        <v>#DIV/0!</v>
      </c>
      <c r="AJ34" s="32">
        <f>'MES 16'!R66</f>
        <v>0</v>
      </c>
      <c r="AK34" s="33" t="e">
        <f>'MES 16'!S66</f>
        <v>#DIV/0!</v>
      </c>
    </row>
    <row r="35" spans="3:37" ht="15.75" customHeight="1">
      <c r="C35" s="157" t="s">
        <v>45</v>
      </c>
      <c r="D35" s="156"/>
      <c r="E35" s="154"/>
      <c r="F35" s="30">
        <f>'MES 1'!R67</f>
        <v>0</v>
      </c>
      <c r="G35" s="31">
        <f>'MES 1'!S67</f>
        <v>0</v>
      </c>
      <c r="H35" s="30">
        <f>'MES 2'!R67</f>
        <v>0</v>
      </c>
      <c r="I35" s="31" t="e">
        <f>'MES 2'!S67</f>
        <v>#DIV/0!</v>
      </c>
      <c r="J35" s="30">
        <f>'MES 3'!R67</f>
        <v>0</v>
      </c>
      <c r="K35" s="31" t="e">
        <f>'MES 3'!S67</f>
        <v>#DIV/0!</v>
      </c>
      <c r="L35" s="30">
        <f>'MES 4'!R67</f>
        <v>0</v>
      </c>
      <c r="M35" s="31" t="e">
        <f>'MES 4'!S67</f>
        <v>#DIV/0!</v>
      </c>
      <c r="N35" s="32">
        <f>'MES 5'!R67</f>
        <v>0</v>
      </c>
      <c r="O35" s="33" t="e">
        <f>'MES 5'!S67</f>
        <v>#DIV/0!</v>
      </c>
      <c r="P35" s="32">
        <f>'MES 6'!R67</f>
        <v>0</v>
      </c>
      <c r="Q35" s="33" t="e">
        <f>'MES 6'!S67</f>
        <v>#DIV/0!</v>
      </c>
      <c r="R35" s="32">
        <f>'MES 7'!R67</f>
        <v>0</v>
      </c>
      <c r="S35" s="33" t="e">
        <f>'MES 7'!S67</f>
        <v>#DIV/0!</v>
      </c>
      <c r="T35" s="32">
        <f>'MES 8'!R67</f>
        <v>0</v>
      </c>
      <c r="U35" s="33" t="e">
        <f>'MES 8'!S67</f>
        <v>#DIV/0!</v>
      </c>
      <c r="V35" s="32">
        <f>'MES 9'!R67</f>
        <v>0</v>
      </c>
      <c r="W35" s="33" t="e">
        <f>'MES 9'!S67</f>
        <v>#DIV/0!</v>
      </c>
      <c r="X35" s="32">
        <f>'MES 10'!R67</f>
        <v>0</v>
      </c>
      <c r="Y35" s="33" t="e">
        <f>'MES 10'!S67</f>
        <v>#DIV/0!</v>
      </c>
      <c r="Z35" s="32">
        <f>'MES 11'!R67</f>
        <v>0</v>
      </c>
      <c r="AA35" s="33" t="e">
        <f>'MES 11'!S67</f>
        <v>#DIV/0!</v>
      </c>
      <c r="AB35" s="32">
        <f>'MES 12'!R67</f>
        <v>0</v>
      </c>
      <c r="AC35" s="33" t="e">
        <f>'MES 12'!S67</f>
        <v>#DIV/0!</v>
      </c>
      <c r="AD35" s="32">
        <f>'MES 13'!R67</f>
        <v>0</v>
      </c>
      <c r="AE35" s="33" t="e">
        <f>'MES 13'!S67</f>
        <v>#DIV/0!</v>
      </c>
      <c r="AF35" s="32">
        <f>'MES 14'!R67</f>
        <v>0</v>
      </c>
      <c r="AG35" s="33" t="e">
        <f>'MES 14'!S67</f>
        <v>#DIV/0!</v>
      </c>
      <c r="AH35" s="32">
        <f>'MES 15'!R67</f>
        <v>0</v>
      </c>
      <c r="AI35" s="33" t="e">
        <f>'MES 15'!S67</f>
        <v>#DIV/0!</v>
      </c>
      <c r="AJ35" s="32">
        <f>'MES 16'!R67</f>
        <v>0</v>
      </c>
      <c r="AK35" s="33" t="e">
        <f>'MES 16'!S67</f>
        <v>#DIV/0!</v>
      </c>
    </row>
    <row r="36" spans="3:37" ht="15.75" customHeight="1">
      <c r="C36" s="157" t="s">
        <v>46</v>
      </c>
      <c r="D36" s="156"/>
      <c r="E36" s="154"/>
      <c r="F36" s="30">
        <f>'MES 1'!R68</f>
        <v>0</v>
      </c>
      <c r="G36" s="31">
        <f>'MES 1'!S68</f>
        <v>0</v>
      </c>
      <c r="H36" s="30">
        <f>'MES 2'!R68</f>
        <v>0</v>
      </c>
      <c r="I36" s="31" t="e">
        <f>'MES 2'!S68</f>
        <v>#DIV/0!</v>
      </c>
      <c r="J36" s="30">
        <f>'MES 3'!R68</f>
        <v>0</v>
      </c>
      <c r="K36" s="31" t="e">
        <f>'MES 3'!S68</f>
        <v>#DIV/0!</v>
      </c>
      <c r="L36" s="30">
        <f>'MES 4'!R68</f>
        <v>0</v>
      </c>
      <c r="M36" s="31" t="e">
        <f>'MES 4'!S68</f>
        <v>#DIV/0!</v>
      </c>
      <c r="N36" s="32">
        <f>'MES 5'!R68</f>
        <v>0</v>
      </c>
      <c r="O36" s="33" t="e">
        <f>'MES 5'!S68</f>
        <v>#DIV/0!</v>
      </c>
      <c r="P36" s="32">
        <f>'MES 6'!R68</f>
        <v>0</v>
      </c>
      <c r="Q36" s="33" t="e">
        <f>'MES 6'!S68</f>
        <v>#DIV/0!</v>
      </c>
      <c r="R36" s="32">
        <f>'MES 7'!R68</f>
        <v>0</v>
      </c>
      <c r="S36" s="33" t="e">
        <f>'MES 7'!S68</f>
        <v>#DIV/0!</v>
      </c>
      <c r="T36" s="32">
        <f>'MES 8'!R68</f>
        <v>0</v>
      </c>
      <c r="U36" s="33" t="e">
        <f>'MES 8'!S68</f>
        <v>#DIV/0!</v>
      </c>
      <c r="V36" s="32">
        <f>'MES 9'!R68</f>
        <v>0</v>
      </c>
      <c r="W36" s="33" t="e">
        <f>'MES 9'!S68</f>
        <v>#DIV/0!</v>
      </c>
      <c r="X36" s="32">
        <f>'MES 10'!R68</f>
        <v>0</v>
      </c>
      <c r="Y36" s="33" t="e">
        <f>'MES 10'!S68</f>
        <v>#DIV/0!</v>
      </c>
      <c r="Z36" s="32">
        <f>'MES 11'!R68</f>
        <v>0</v>
      </c>
      <c r="AA36" s="33" t="e">
        <f>'MES 11'!S68</f>
        <v>#DIV/0!</v>
      </c>
      <c r="AB36" s="32">
        <f>'MES 12'!R68</f>
        <v>0</v>
      </c>
      <c r="AC36" s="33" t="e">
        <f>'MES 12'!S68</f>
        <v>#DIV/0!</v>
      </c>
      <c r="AD36" s="32">
        <f>'MES 13'!R68</f>
        <v>0</v>
      </c>
      <c r="AE36" s="33" t="e">
        <f>'MES 13'!S68</f>
        <v>#DIV/0!</v>
      </c>
      <c r="AF36" s="32">
        <f>'MES 14'!R68</f>
        <v>0</v>
      </c>
      <c r="AG36" s="33" t="e">
        <f>'MES 14'!S68</f>
        <v>#DIV/0!</v>
      </c>
      <c r="AH36" s="32">
        <f>'MES 15'!R68</f>
        <v>0</v>
      </c>
      <c r="AI36" s="33" t="e">
        <f>'MES 15'!S68</f>
        <v>#DIV/0!</v>
      </c>
      <c r="AJ36" s="32">
        <f>'MES 16'!R68</f>
        <v>0</v>
      </c>
      <c r="AK36" s="33" t="e">
        <f>'MES 16'!S68</f>
        <v>#DIV/0!</v>
      </c>
    </row>
    <row r="37" spans="3:37" ht="15.75" customHeight="1">
      <c r="C37" s="157" t="s">
        <v>47</v>
      </c>
      <c r="D37" s="156"/>
      <c r="E37" s="154"/>
      <c r="F37" s="30">
        <f>'MES 1'!R69</f>
        <v>0</v>
      </c>
      <c r="G37" s="31">
        <f>'MES 1'!S69</f>
        <v>0</v>
      </c>
      <c r="H37" s="30">
        <f>'MES 2'!R69</f>
        <v>0</v>
      </c>
      <c r="I37" s="31" t="e">
        <f>'MES 2'!S69</f>
        <v>#DIV/0!</v>
      </c>
      <c r="J37" s="30">
        <f>'MES 3'!R69</f>
        <v>0</v>
      </c>
      <c r="K37" s="31" t="e">
        <f>'MES 3'!S69</f>
        <v>#DIV/0!</v>
      </c>
      <c r="L37" s="30">
        <f>'MES 4'!R69</f>
        <v>0</v>
      </c>
      <c r="M37" s="31" t="e">
        <f>'MES 4'!S69</f>
        <v>#DIV/0!</v>
      </c>
      <c r="N37" s="32">
        <f>'MES 5'!R69</f>
        <v>0</v>
      </c>
      <c r="O37" s="33" t="e">
        <f>'MES 5'!S69</f>
        <v>#DIV/0!</v>
      </c>
      <c r="P37" s="32">
        <f>'MES 6'!R69</f>
        <v>0</v>
      </c>
      <c r="Q37" s="33" t="e">
        <f>'MES 6'!S69</f>
        <v>#DIV/0!</v>
      </c>
      <c r="R37" s="32">
        <f>'MES 7'!R69</f>
        <v>0</v>
      </c>
      <c r="S37" s="33" t="e">
        <f>'MES 7'!S69</f>
        <v>#DIV/0!</v>
      </c>
      <c r="T37" s="32">
        <f>'MES 8'!R69</f>
        <v>0</v>
      </c>
      <c r="U37" s="33" t="e">
        <f>'MES 8'!S69</f>
        <v>#DIV/0!</v>
      </c>
      <c r="V37" s="32">
        <f>'MES 9'!R69</f>
        <v>0</v>
      </c>
      <c r="W37" s="33" t="e">
        <f>'MES 9'!S69</f>
        <v>#DIV/0!</v>
      </c>
      <c r="X37" s="32">
        <f>'MES 10'!R69</f>
        <v>0</v>
      </c>
      <c r="Y37" s="33" t="e">
        <f>'MES 10'!S69</f>
        <v>#DIV/0!</v>
      </c>
      <c r="Z37" s="32">
        <f>'MES 11'!R69</f>
        <v>0</v>
      </c>
      <c r="AA37" s="33" t="e">
        <f>'MES 11'!S69</f>
        <v>#DIV/0!</v>
      </c>
      <c r="AB37" s="32">
        <f>'MES 12'!R69</f>
        <v>0</v>
      </c>
      <c r="AC37" s="33" t="e">
        <f>'MES 12'!S69</f>
        <v>#DIV/0!</v>
      </c>
      <c r="AD37" s="32">
        <f>'MES 13'!R69</f>
        <v>0</v>
      </c>
      <c r="AE37" s="33" t="e">
        <f>'MES 13'!S69</f>
        <v>#DIV/0!</v>
      </c>
      <c r="AF37" s="32">
        <f>'MES 14'!R69</f>
        <v>0</v>
      </c>
      <c r="AG37" s="33" t="e">
        <f>'MES 14'!S69</f>
        <v>#DIV/0!</v>
      </c>
      <c r="AH37" s="32">
        <f>'MES 15'!R69</f>
        <v>0</v>
      </c>
      <c r="AI37" s="33" t="e">
        <f>'MES 15'!S69</f>
        <v>#DIV/0!</v>
      </c>
      <c r="AJ37" s="32">
        <f>'MES 16'!R69</f>
        <v>0</v>
      </c>
      <c r="AK37" s="33" t="e">
        <f>'MES 16'!S69</f>
        <v>#DIV/0!</v>
      </c>
    </row>
    <row r="38" spans="3:37" ht="15.75" customHeight="1">
      <c r="C38" s="157" t="s">
        <v>48</v>
      </c>
      <c r="D38" s="156"/>
      <c r="E38" s="154"/>
      <c r="F38" s="30">
        <f>'MES 1'!R70</f>
        <v>0</v>
      </c>
      <c r="G38" s="31">
        <f>'MES 1'!S70</f>
        <v>0</v>
      </c>
      <c r="H38" s="30">
        <f>'MES 2'!R70</f>
        <v>0</v>
      </c>
      <c r="I38" s="31" t="e">
        <f>'MES 2'!S70</f>
        <v>#DIV/0!</v>
      </c>
      <c r="J38" s="30">
        <f>'MES 3'!R70</f>
        <v>0</v>
      </c>
      <c r="K38" s="31" t="e">
        <f>'MES 3'!S70</f>
        <v>#DIV/0!</v>
      </c>
      <c r="L38" s="30">
        <f>'MES 4'!R70</f>
        <v>0</v>
      </c>
      <c r="M38" s="31" t="e">
        <f>'MES 4'!S70</f>
        <v>#DIV/0!</v>
      </c>
      <c r="N38" s="32">
        <f>'MES 5'!R70</f>
        <v>0</v>
      </c>
      <c r="O38" s="33" t="e">
        <f>'MES 5'!S70</f>
        <v>#DIV/0!</v>
      </c>
      <c r="P38" s="32">
        <f>'MES 6'!R70</f>
        <v>0</v>
      </c>
      <c r="Q38" s="33" t="e">
        <f>'MES 6'!S70</f>
        <v>#DIV/0!</v>
      </c>
      <c r="R38" s="32">
        <f>'MES 7'!R70</f>
        <v>0</v>
      </c>
      <c r="S38" s="33" t="e">
        <f>'MES 7'!S70</f>
        <v>#DIV/0!</v>
      </c>
      <c r="T38" s="32">
        <f>'MES 8'!R70</f>
        <v>0</v>
      </c>
      <c r="U38" s="33" t="e">
        <f>'MES 8'!S70</f>
        <v>#DIV/0!</v>
      </c>
      <c r="V38" s="32">
        <f>'MES 9'!R70</f>
        <v>0</v>
      </c>
      <c r="W38" s="33" t="e">
        <f>'MES 9'!S70</f>
        <v>#DIV/0!</v>
      </c>
      <c r="X38" s="32">
        <f>'MES 10'!R70</f>
        <v>0</v>
      </c>
      <c r="Y38" s="33" t="e">
        <f>'MES 10'!S70</f>
        <v>#DIV/0!</v>
      </c>
      <c r="Z38" s="32">
        <f>'MES 11'!R70</f>
        <v>0</v>
      </c>
      <c r="AA38" s="33" t="e">
        <f>'MES 11'!S70</f>
        <v>#DIV/0!</v>
      </c>
      <c r="AB38" s="32">
        <f>'MES 12'!R70</f>
        <v>0</v>
      </c>
      <c r="AC38" s="33" t="e">
        <f>'MES 12'!S70</f>
        <v>#DIV/0!</v>
      </c>
      <c r="AD38" s="32">
        <f>'MES 13'!R70</f>
        <v>0</v>
      </c>
      <c r="AE38" s="33" t="e">
        <f>'MES 13'!S70</f>
        <v>#DIV/0!</v>
      </c>
      <c r="AF38" s="32">
        <f>'MES 14'!R70</f>
        <v>0</v>
      </c>
      <c r="AG38" s="33" t="e">
        <f>'MES 14'!S70</f>
        <v>#DIV/0!</v>
      </c>
      <c r="AH38" s="32">
        <f>'MES 15'!R70</f>
        <v>0</v>
      </c>
      <c r="AI38" s="33" t="e">
        <f>'MES 15'!S70</f>
        <v>#DIV/0!</v>
      </c>
      <c r="AJ38" s="32">
        <f>'MES 16'!R70</f>
        <v>0</v>
      </c>
      <c r="AK38" s="33" t="e">
        <f>'MES 16'!S70</f>
        <v>#DIV/0!</v>
      </c>
    </row>
    <row r="39" spans="3:37" ht="31.5" customHeight="1">
      <c r="C39" s="162" t="s">
        <v>49</v>
      </c>
      <c r="D39" s="163"/>
      <c r="E39" s="164"/>
      <c r="F39" s="34">
        <f>'MES 1'!R72</f>
        <v>8595.7041666666664</v>
      </c>
      <c r="G39" s="35">
        <f>'MES 1'!S72</f>
        <v>0.95805797847193264</v>
      </c>
      <c r="H39" s="34">
        <f>'MES 2'!R72</f>
        <v>0</v>
      </c>
      <c r="I39" s="35" t="e">
        <f>'MES 2'!S72</f>
        <v>#DIV/0!</v>
      </c>
      <c r="J39" s="36">
        <f>'MES 3'!R72</f>
        <v>0</v>
      </c>
      <c r="K39" s="31" t="e">
        <f>'MES 3'!S72</f>
        <v>#DIV/0!</v>
      </c>
      <c r="L39" s="36">
        <f>'MES 4'!R72</f>
        <v>0</v>
      </c>
      <c r="M39" s="31" t="e">
        <f>'MES 4'!S72</f>
        <v>#DIV/0!</v>
      </c>
      <c r="N39" s="37">
        <f>'MES 5'!R72</f>
        <v>0</v>
      </c>
      <c r="O39" s="33" t="e">
        <f>'MES 5'!S72</f>
        <v>#DIV/0!</v>
      </c>
      <c r="P39" s="37">
        <f>'MES 6'!R72</f>
        <v>0</v>
      </c>
      <c r="Q39" s="33" t="e">
        <f>'MES 6'!S72</f>
        <v>#DIV/0!</v>
      </c>
      <c r="R39" s="37">
        <f>'MES 7'!R72</f>
        <v>0</v>
      </c>
      <c r="S39" s="33" t="e">
        <f>'MES 7'!S72</f>
        <v>#DIV/0!</v>
      </c>
      <c r="T39" s="37">
        <f>'MES 8'!R72</f>
        <v>0</v>
      </c>
      <c r="U39" s="33" t="e">
        <f>'MES 8'!S72</f>
        <v>#DIV/0!</v>
      </c>
      <c r="V39" s="37">
        <f>'MES 9'!R72</f>
        <v>0</v>
      </c>
      <c r="W39" s="33" t="e">
        <f>'MES 9'!S72</f>
        <v>#DIV/0!</v>
      </c>
      <c r="X39" s="37">
        <f>'MES 10'!R72</f>
        <v>0</v>
      </c>
      <c r="Y39" s="33" t="e">
        <f>'MES 10'!S72</f>
        <v>#DIV/0!</v>
      </c>
      <c r="Z39" s="37">
        <f>'MES 11'!R72</f>
        <v>0</v>
      </c>
      <c r="AA39" s="33" t="e">
        <f>'MES 11'!S72</f>
        <v>#DIV/0!</v>
      </c>
      <c r="AB39" s="37">
        <f>'MES 12'!R72</f>
        <v>0</v>
      </c>
      <c r="AC39" s="33" t="e">
        <f>'MES 12'!S72</f>
        <v>#DIV/0!</v>
      </c>
      <c r="AD39" s="37">
        <f>'MES 13'!R72</f>
        <v>0</v>
      </c>
      <c r="AE39" s="33" t="e">
        <f>'MES 13'!S72</f>
        <v>#DIV/0!</v>
      </c>
      <c r="AF39" s="37">
        <f>'MES 14'!R72</f>
        <v>0</v>
      </c>
      <c r="AG39" s="33" t="e">
        <f>'MES 14'!S72</f>
        <v>#DIV/0!</v>
      </c>
      <c r="AH39" s="37">
        <f>'MES 15'!R72</f>
        <v>0</v>
      </c>
      <c r="AI39" s="33" t="e">
        <f>'MES 15'!S72</f>
        <v>#DIV/0!</v>
      </c>
      <c r="AJ39" s="37">
        <f>'MES 16'!R72</f>
        <v>0</v>
      </c>
      <c r="AK39" s="33" t="e">
        <f>'MES 16'!S72</f>
        <v>#DIV/0!</v>
      </c>
    </row>
    <row r="40" spans="3:37" ht="15.75" customHeight="1">
      <c r="C40" s="165" t="s">
        <v>50</v>
      </c>
      <c r="D40" s="166"/>
      <c r="E40" s="167"/>
      <c r="F40" s="38" t="s">
        <v>40</v>
      </c>
      <c r="G40" s="38" t="s">
        <v>51</v>
      </c>
      <c r="H40" s="38" t="s">
        <v>40</v>
      </c>
      <c r="I40" s="38" t="s">
        <v>51</v>
      </c>
      <c r="J40" s="38" t="s">
        <v>40</v>
      </c>
      <c r="K40" s="38" t="s">
        <v>51</v>
      </c>
      <c r="L40" s="30"/>
      <c r="M40" s="31"/>
      <c r="N40" s="39" t="s">
        <v>40</v>
      </c>
      <c r="O40" s="39" t="s">
        <v>51</v>
      </c>
      <c r="P40" s="39" t="s">
        <v>40</v>
      </c>
      <c r="Q40" s="39" t="s">
        <v>51</v>
      </c>
      <c r="R40" s="39" t="s">
        <v>40</v>
      </c>
      <c r="S40" s="39" t="s">
        <v>51</v>
      </c>
      <c r="T40" s="39" t="s">
        <v>40</v>
      </c>
      <c r="U40" s="39" t="s">
        <v>51</v>
      </c>
      <c r="V40" s="39" t="s">
        <v>40</v>
      </c>
      <c r="W40" s="39" t="s">
        <v>51</v>
      </c>
      <c r="X40" s="39" t="s">
        <v>40</v>
      </c>
      <c r="Y40" s="39" t="s">
        <v>51</v>
      </c>
      <c r="Z40" s="39" t="s">
        <v>40</v>
      </c>
      <c r="AA40" s="39" t="s">
        <v>51</v>
      </c>
      <c r="AB40" s="39" t="s">
        <v>40</v>
      </c>
      <c r="AC40" s="39" t="s">
        <v>51</v>
      </c>
      <c r="AD40" s="39" t="s">
        <v>40</v>
      </c>
      <c r="AE40" s="39" t="s">
        <v>51</v>
      </c>
      <c r="AF40" s="39" t="s">
        <v>40</v>
      </c>
      <c r="AG40" s="39" t="s">
        <v>51</v>
      </c>
      <c r="AH40" s="39" t="s">
        <v>40</v>
      </c>
      <c r="AI40" s="39" t="s">
        <v>51</v>
      </c>
      <c r="AJ40" s="39" t="s">
        <v>40</v>
      </c>
      <c r="AK40" s="39" t="s">
        <v>51</v>
      </c>
    </row>
    <row r="41" spans="3:37" ht="15.75" customHeight="1">
      <c r="C41" s="165" t="s">
        <v>52</v>
      </c>
      <c r="D41" s="166"/>
      <c r="E41" s="167"/>
      <c r="F41" s="40">
        <f>'MES 1'!R76</f>
        <v>34</v>
      </c>
      <c r="G41" s="41">
        <f>'MES 1'!S76</f>
        <v>3.7895640236624835E-3</v>
      </c>
      <c r="H41" s="40">
        <f>'MES 2'!R76</f>
        <v>0</v>
      </c>
      <c r="I41" s="41" t="e">
        <f>'MES 2'!S76</f>
        <v>#DIV/0!</v>
      </c>
      <c r="J41" s="40">
        <f>'MES 3'!R76</f>
        <v>0</v>
      </c>
      <c r="K41" s="41" t="e">
        <f>'MES 3'!S76</f>
        <v>#DIV/0!</v>
      </c>
      <c r="L41" s="42">
        <f>'MES 4'!R76</f>
        <v>0</v>
      </c>
      <c r="M41" s="31" t="e">
        <f>'MES 4'!S76</f>
        <v>#DIV/0!</v>
      </c>
      <c r="N41" s="43">
        <f>'MES 5'!R76</f>
        <v>0</v>
      </c>
      <c r="O41" s="33" t="e">
        <f>'MES 5'!S76</f>
        <v>#DIV/0!</v>
      </c>
      <c r="P41" s="43">
        <f>'MES 6'!R76</f>
        <v>0</v>
      </c>
      <c r="Q41" s="33" t="e">
        <f>'MES 6'!S76</f>
        <v>#DIV/0!</v>
      </c>
      <c r="R41" s="43">
        <f>'MES 7'!R76</f>
        <v>0</v>
      </c>
      <c r="S41" s="33" t="e">
        <f>'MES 7'!S76</f>
        <v>#DIV/0!</v>
      </c>
      <c r="T41" s="43">
        <f>'MES 8'!R76</f>
        <v>0</v>
      </c>
      <c r="U41" s="33" t="e">
        <f>'MES 8'!S76</f>
        <v>#DIV/0!</v>
      </c>
      <c r="V41" s="43">
        <f>'MES 9'!R76</f>
        <v>0</v>
      </c>
      <c r="W41" s="33" t="e">
        <f>'MES 9'!S76</f>
        <v>#DIV/0!</v>
      </c>
      <c r="X41" s="43">
        <f>'MES 10'!R76</f>
        <v>0</v>
      </c>
      <c r="Y41" s="33" t="e">
        <f>'MES 10'!S76</f>
        <v>#DIV/0!</v>
      </c>
      <c r="Z41" s="43">
        <f>'MES 11'!R76</f>
        <v>0</v>
      </c>
      <c r="AA41" s="33" t="e">
        <f>'MES 11'!S76</f>
        <v>#DIV/0!</v>
      </c>
      <c r="AB41" s="43">
        <f>'MES 12'!R76</f>
        <v>0</v>
      </c>
      <c r="AC41" s="33" t="e">
        <f>'MES 12'!S76</f>
        <v>#DIV/0!</v>
      </c>
      <c r="AD41" s="43">
        <f>'MES 13'!R76</f>
        <v>0</v>
      </c>
      <c r="AE41" s="33" t="e">
        <f>'MES 13'!S76</f>
        <v>#DIV/0!</v>
      </c>
      <c r="AF41" s="43">
        <f>'MES 14'!R76</f>
        <v>0</v>
      </c>
      <c r="AG41" s="33" t="e">
        <f>'MES 14'!S76</f>
        <v>#DIV/0!</v>
      </c>
      <c r="AH41" s="43">
        <f>'MES 15'!R76</f>
        <v>0</v>
      </c>
      <c r="AI41" s="33" t="e">
        <f>'MES 15'!S76</f>
        <v>#DIV/0!</v>
      </c>
      <c r="AJ41" s="43">
        <f>'MES 16'!R76</f>
        <v>0</v>
      </c>
      <c r="AK41" s="33" t="e">
        <f>'MES 16'!S76</f>
        <v>#DIV/0!</v>
      </c>
    </row>
    <row r="42" spans="3:37" ht="15.75" customHeight="1">
      <c r="C42" s="165" t="s">
        <v>53</v>
      </c>
      <c r="D42" s="166"/>
      <c r="E42" s="167"/>
      <c r="F42" s="40">
        <f>'MES 1'!R77</f>
        <v>4331.0083333333332</v>
      </c>
      <c r="G42" s="41">
        <f>'MES 1'!S77</f>
        <v>0.482724510770071</v>
      </c>
      <c r="H42" s="40">
        <f>'MES 2'!R77</f>
        <v>0</v>
      </c>
      <c r="I42" s="41" t="e">
        <f>'MES 2'!S77</f>
        <v>#DIV/0!</v>
      </c>
      <c r="J42" s="40">
        <f>'MES 3'!R77</f>
        <v>0</v>
      </c>
      <c r="K42" s="41" t="e">
        <f>'MES 3'!S77</f>
        <v>#DIV/0!</v>
      </c>
      <c r="L42" s="42">
        <f>'MES 4'!R77</f>
        <v>0</v>
      </c>
      <c r="M42" s="31" t="e">
        <f>'MES 4'!S77</f>
        <v>#DIV/0!</v>
      </c>
      <c r="N42" s="43">
        <f>'MES 5'!R77</f>
        <v>0</v>
      </c>
      <c r="O42" s="33" t="e">
        <f>'MES 5'!S77</f>
        <v>#DIV/0!</v>
      </c>
      <c r="P42" s="43">
        <f>'MES 6'!R77</f>
        <v>0</v>
      </c>
      <c r="Q42" s="33" t="e">
        <f>'MES 6'!S77</f>
        <v>#DIV/0!</v>
      </c>
      <c r="R42" s="43">
        <f>'MES 7'!R77</f>
        <v>0</v>
      </c>
      <c r="S42" s="33" t="e">
        <f>'MES 7'!S77</f>
        <v>#DIV/0!</v>
      </c>
      <c r="T42" s="43">
        <f>'MES 8'!R77</f>
        <v>0</v>
      </c>
      <c r="U42" s="33" t="e">
        <f>'MES 8'!S77</f>
        <v>#DIV/0!</v>
      </c>
      <c r="V42" s="43">
        <f>'MES 9'!R77</f>
        <v>0</v>
      </c>
      <c r="W42" s="33" t="e">
        <f>'MES 9'!S77</f>
        <v>#DIV/0!</v>
      </c>
      <c r="X42" s="43">
        <f>'MES 10'!R77</f>
        <v>0</v>
      </c>
      <c r="Y42" s="33" t="e">
        <f>'MES 10'!S77</f>
        <v>#DIV/0!</v>
      </c>
      <c r="Z42" s="43">
        <f>'MES 11'!R77</f>
        <v>0</v>
      </c>
      <c r="AA42" s="33" t="e">
        <f>'MES 11'!S77</f>
        <v>#DIV/0!</v>
      </c>
      <c r="AB42" s="43">
        <f>'MES 12'!R77</f>
        <v>0</v>
      </c>
      <c r="AC42" s="33" t="e">
        <f>'MES 12'!S77</f>
        <v>#DIV/0!</v>
      </c>
      <c r="AD42" s="43">
        <f>'MES 13'!R77</f>
        <v>0</v>
      </c>
      <c r="AE42" s="33" t="e">
        <f>'MES 13'!S77</f>
        <v>#DIV/0!</v>
      </c>
      <c r="AF42" s="43">
        <f>'MES 14'!R77</f>
        <v>0</v>
      </c>
      <c r="AG42" s="33" t="e">
        <f>'MES 14'!S77</f>
        <v>#DIV/0!</v>
      </c>
      <c r="AH42" s="43">
        <f>'MES 15'!R77</f>
        <v>0</v>
      </c>
      <c r="AI42" s="33" t="e">
        <f>'MES 15'!S77</f>
        <v>#DIV/0!</v>
      </c>
      <c r="AJ42" s="43">
        <f>'MES 16'!R77</f>
        <v>0</v>
      </c>
      <c r="AK42" s="33" t="e">
        <f>'MES 16'!S77</f>
        <v>#DIV/0!</v>
      </c>
    </row>
    <row r="43" spans="3:37" ht="15.75" customHeight="1">
      <c r="C43" s="165" t="s">
        <v>54</v>
      </c>
      <c r="D43" s="166"/>
      <c r="E43" s="167"/>
      <c r="F43" s="40">
        <f>'MES 1'!R78</f>
        <v>4607</v>
      </c>
      <c r="G43" s="41">
        <f>'MES 1'!S78</f>
        <v>0.51348592520626657</v>
      </c>
      <c r="H43" s="40">
        <f>'MES 2'!R78</f>
        <v>0</v>
      </c>
      <c r="I43" s="41" t="e">
        <f>'MES 2'!S78</f>
        <v>#DIV/0!</v>
      </c>
      <c r="J43" s="40">
        <f>'MES 3'!R78</f>
        <v>0</v>
      </c>
      <c r="K43" s="41" t="e">
        <f>'MES 3'!S78</f>
        <v>#DIV/0!</v>
      </c>
      <c r="L43" s="42">
        <f>'MES 4'!R78</f>
        <v>0</v>
      </c>
      <c r="M43" s="31" t="e">
        <f>'MES 4'!S78</f>
        <v>#DIV/0!</v>
      </c>
      <c r="N43" s="43">
        <f>'MES 5'!R78</f>
        <v>0</v>
      </c>
      <c r="O43" s="33" t="e">
        <f>'MES 5'!S78</f>
        <v>#DIV/0!</v>
      </c>
      <c r="P43" s="43">
        <f>'MES 6'!R78</f>
        <v>0</v>
      </c>
      <c r="Q43" s="33" t="e">
        <f>'MES 6'!S78</f>
        <v>#DIV/0!</v>
      </c>
      <c r="R43" s="43">
        <f>'MES 7'!R78</f>
        <v>0</v>
      </c>
      <c r="S43" s="33" t="e">
        <f>'MES 7'!S78</f>
        <v>#DIV/0!</v>
      </c>
      <c r="T43" s="43">
        <f>'MES 8'!R78</f>
        <v>0</v>
      </c>
      <c r="U43" s="33" t="e">
        <f>'MES 8'!S78</f>
        <v>#DIV/0!</v>
      </c>
      <c r="V43" s="43">
        <f>'MES 9'!R78</f>
        <v>0</v>
      </c>
      <c r="W43" s="33" t="e">
        <f>'MES 9'!S78</f>
        <v>#DIV/0!</v>
      </c>
      <c r="X43" s="43">
        <f>'MES 10'!R78</f>
        <v>0</v>
      </c>
      <c r="Y43" s="33" t="e">
        <f>'MES 10'!S78</f>
        <v>#DIV/0!</v>
      </c>
      <c r="Z43" s="43">
        <f>'MES 11'!R78</f>
        <v>0</v>
      </c>
      <c r="AA43" s="33" t="e">
        <f>'MES 11'!S78</f>
        <v>#DIV/0!</v>
      </c>
      <c r="AB43" s="43">
        <f>'MES 12'!R78</f>
        <v>0</v>
      </c>
      <c r="AC43" s="33" t="e">
        <f>'MES 12'!S78</f>
        <v>#DIV/0!</v>
      </c>
      <c r="AD43" s="43">
        <f>'MES 13'!R78</f>
        <v>0</v>
      </c>
      <c r="AE43" s="33" t="e">
        <f>'MES 13'!S78</f>
        <v>#DIV/0!</v>
      </c>
      <c r="AF43" s="43">
        <f>'MES 14'!R78</f>
        <v>0</v>
      </c>
      <c r="AG43" s="33" t="e">
        <f>'MES 14'!S78</f>
        <v>#DIV/0!</v>
      </c>
      <c r="AH43" s="43">
        <f>'MES 15'!R78</f>
        <v>0</v>
      </c>
      <c r="AI43" s="33" t="e">
        <f>'MES 15'!S78</f>
        <v>#DIV/0!</v>
      </c>
      <c r="AJ43" s="43">
        <f>'MES 16'!R78</f>
        <v>0</v>
      </c>
      <c r="AK43" s="33" t="e">
        <f>'MES 16'!S78</f>
        <v>#DIV/0!</v>
      </c>
    </row>
    <row r="44" spans="3:37" ht="15.75" customHeight="1">
      <c r="C44" s="44" t="s">
        <v>55</v>
      </c>
      <c r="D44" s="45"/>
      <c r="E44" s="46"/>
      <c r="F44" s="40">
        <f>'MES 1'!R79</f>
        <v>0</v>
      </c>
      <c r="G44" s="41">
        <f>'MES 1'!S79</f>
        <v>0</v>
      </c>
      <c r="H44" s="40">
        <f>'MES 2'!R79</f>
        <v>0</v>
      </c>
      <c r="I44" s="41" t="e">
        <f>'MES 2'!S79</f>
        <v>#DIV/0!</v>
      </c>
      <c r="J44" s="40">
        <f>'MES 3'!R79</f>
        <v>0</v>
      </c>
      <c r="K44" s="41" t="e">
        <f>'MES 3'!S79</f>
        <v>#DIV/0!</v>
      </c>
      <c r="L44" s="42">
        <f>'MES 4'!R79</f>
        <v>0</v>
      </c>
      <c r="M44" s="31" t="e">
        <f>'MES 4'!S79</f>
        <v>#DIV/0!</v>
      </c>
      <c r="N44" s="43">
        <f>'MES 5'!R79</f>
        <v>0</v>
      </c>
      <c r="O44" s="33" t="e">
        <f>'MES 5'!S79</f>
        <v>#DIV/0!</v>
      </c>
      <c r="P44" s="43">
        <f>'MES 6'!R79</f>
        <v>0</v>
      </c>
      <c r="Q44" s="33" t="e">
        <f>'MES 6'!S79</f>
        <v>#DIV/0!</v>
      </c>
      <c r="R44" s="43">
        <f>'MES 7'!R79</f>
        <v>0</v>
      </c>
      <c r="S44" s="33" t="e">
        <f>'MES 7'!S79</f>
        <v>#DIV/0!</v>
      </c>
      <c r="T44" s="43">
        <f>'MES 8'!R79</f>
        <v>0</v>
      </c>
      <c r="U44" s="33" t="e">
        <f>'MES 8'!S79</f>
        <v>#DIV/0!</v>
      </c>
      <c r="V44" s="43">
        <f>'MES 9'!R79</f>
        <v>0</v>
      </c>
      <c r="W44" s="33" t="e">
        <f>'MES 9'!S79</f>
        <v>#DIV/0!</v>
      </c>
      <c r="X44" s="43">
        <f>'MES 10'!R79</f>
        <v>0</v>
      </c>
      <c r="Y44" s="33" t="e">
        <f>'MES 10'!S79</f>
        <v>#DIV/0!</v>
      </c>
      <c r="Z44" s="43">
        <f>'MES 11'!R79</f>
        <v>0</v>
      </c>
      <c r="AA44" s="33" t="e">
        <f>'MES 11'!S79</f>
        <v>#DIV/0!</v>
      </c>
      <c r="AB44" s="43">
        <f>'MES 12'!R79</f>
        <v>0</v>
      </c>
      <c r="AC44" s="33" t="e">
        <f>'MES 12'!S79</f>
        <v>#DIV/0!</v>
      </c>
      <c r="AD44" s="43">
        <f>'MES 13'!R79</f>
        <v>0</v>
      </c>
      <c r="AE44" s="33" t="e">
        <f>'MES 13'!S79</f>
        <v>#DIV/0!</v>
      </c>
      <c r="AF44" s="43">
        <f>'MES 14'!R79</f>
        <v>0</v>
      </c>
      <c r="AG44" s="33" t="e">
        <f>'MES 14'!S79</f>
        <v>#DIV/0!</v>
      </c>
      <c r="AH44" s="43">
        <f>'MES 15'!R79</f>
        <v>0</v>
      </c>
      <c r="AI44" s="33" t="e">
        <f>'MES 15'!S79</f>
        <v>#DIV/0!</v>
      </c>
      <c r="AJ44" s="43">
        <f>'MES 16'!R79</f>
        <v>0</v>
      </c>
      <c r="AK44" s="33" t="e">
        <f>'MES 16'!S79</f>
        <v>#DIV/0!</v>
      </c>
    </row>
    <row r="45" spans="3:37" ht="15.75" customHeight="1">
      <c r="AJ45" s="32">
        <f>'MES 16'!R80</f>
        <v>0</v>
      </c>
      <c r="AK45" s="33">
        <f>'MES 16'!S80</f>
        <v>0</v>
      </c>
    </row>
    <row r="46" spans="3:37" ht="15.75" customHeight="1"/>
    <row r="47" spans="3:37" ht="15.75" customHeight="1"/>
    <row r="48" spans="3:37" ht="15.75" customHeight="1">
      <c r="F48" s="168" t="s">
        <v>39</v>
      </c>
      <c r="G48" s="156"/>
      <c r="H48" s="154"/>
      <c r="I48" s="28" t="s">
        <v>40</v>
      </c>
    </row>
    <row r="49" spans="6:9" ht="15.75" customHeight="1">
      <c r="F49" s="157" t="s">
        <v>42</v>
      </c>
      <c r="G49" s="156"/>
      <c r="H49" s="154"/>
      <c r="I49" s="32">
        <f t="shared" ref="I49:I56" si="11">F32+H32+J32+L32+P32+N32+R32+T32+V32+X32+Z32+AB32+AD32+AF32+AH32+AJ32</f>
        <v>120</v>
      </c>
    </row>
    <row r="50" spans="6:9" ht="15.75" customHeight="1">
      <c r="F50" s="157" t="s">
        <v>43</v>
      </c>
      <c r="G50" s="156"/>
      <c r="H50" s="154"/>
      <c r="I50" s="32">
        <f t="shared" si="11"/>
        <v>42.301666666666669</v>
      </c>
    </row>
    <row r="51" spans="6:9" ht="15.75" customHeight="1">
      <c r="F51" s="157" t="s">
        <v>44</v>
      </c>
      <c r="G51" s="156"/>
      <c r="H51" s="154"/>
      <c r="I51" s="32">
        <f t="shared" si="11"/>
        <v>0</v>
      </c>
    </row>
    <row r="52" spans="6:9" ht="15.75" customHeight="1">
      <c r="F52" s="157" t="s">
        <v>45</v>
      </c>
      <c r="G52" s="156"/>
      <c r="H52" s="154"/>
      <c r="I52" s="32">
        <f t="shared" si="11"/>
        <v>0</v>
      </c>
    </row>
    <row r="53" spans="6:9" ht="15.75" customHeight="1">
      <c r="F53" s="157" t="s">
        <v>46</v>
      </c>
      <c r="G53" s="156"/>
      <c r="H53" s="154"/>
      <c r="I53" s="32">
        <f t="shared" si="11"/>
        <v>0</v>
      </c>
    </row>
    <row r="54" spans="6:9" ht="15.75" customHeight="1">
      <c r="F54" s="157" t="s">
        <v>47</v>
      </c>
      <c r="G54" s="156"/>
      <c r="H54" s="154"/>
      <c r="I54" s="32">
        <f t="shared" si="11"/>
        <v>0</v>
      </c>
    </row>
    <row r="55" spans="6:9" ht="15.75" customHeight="1">
      <c r="F55" s="157" t="s">
        <v>48</v>
      </c>
      <c r="G55" s="156"/>
      <c r="H55" s="154"/>
      <c r="I55" s="32">
        <f t="shared" si="11"/>
        <v>0</v>
      </c>
    </row>
    <row r="56" spans="6:9" ht="15.75" customHeight="1">
      <c r="F56" s="162" t="s">
        <v>49</v>
      </c>
      <c r="G56" s="163"/>
      <c r="H56" s="164"/>
      <c r="I56" s="37">
        <f t="shared" si="11"/>
        <v>8595.7041666666664</v>
      </c>
    </row>
    <row r="57" spans="6:9" ht="15.75" customHeight="1">
      <c r="F57" s="169" t="s">
        <v>50</v>
      </c>
      <c r="G57" s="166"/>
      <c r="H57" s="167"/>
      <c r="I57" s="32"/>
    </row>
    <row r="58" spans="6:9" ht="15.75" customHeight="1">
      <c r="F58" s="165" t="s">
        <v>56</v>
      </c>
      <c r="G58" s="166"/>
      <c r="H58" s="167"/>
      <c r="I58" s="43">
        <f t="shared" ref="I58:I61" si="12">F41+H41+J41+L41+P41+N41+R41+T41+V41+X41+Z41+AB41+AD41+AF41+AH41+AJ41</f>
        <v>34</v>
      </c>
    </row>
    <row r="59" spans="6:9" ht="15.75" customHeight="1">
      <c r="F59" s="165" t="s">
        <v>57</v>
      </c>
      <c r="G59" s="166"/>
      <c r="H59" s="167"/>
      <c r="I59" s="43">
        <f t="shared" si="12"/>
        <v>4331.0083333333332</v>
      </c>
    </row>
    <row r="60" spans="6:9" ht="15.75" customHeight="1">
      <c r="F60" s="165" t="s">
        <v>58</v>
      </c>
      <c r="G60" s="166"/>
      <c r="H60" s="167"/>
      <c r="I60" s="43">
        <f t="shared" si="12"/>
        <v>4607</v>
      </c>
    </row>
    <row r="61" spans="6:9" ht="15.75" customHeight="1">
      <c r="F61" s="44" t="s">
        <v>59</v>
      </c>
      <c r="G61" s="45"/>
      <c r="H61" s="46"/>
      <c r="I61" s="43">
        <f t="shared" si="12"/>
        <v>0</v>
      </c>
    </row>
    <row r="62" spans="6:9" ht="15.75" customHeight="1"/>
    <row r="63" spans="6:9" ht="15.75" customHeight="1"/>
    <row r="64" spans="6:9" ht="15.75" customHeight="1"/>
    <row r="65" spans="6:10" ht="15.75" customHeight="1">
      <c r="F65" s="47" t="s">
        <v>5</v>
      </c>
      <c r="G65" s="48" t="s">
        <v>60</v>
      </c>
      <c r="H65" s="48" t="s">
        <v>3</v>
      </c>
      <c r="I65" s="48" t="s">
        <v>61</v>
      </c>
      <c r="J65" s="48"/>
    </row>
    <row r="66" spans="6:10" ht="15.75" customHeight="1">
      <c r="F66" s="47">
        <v>1</v>
      </c>
      <c r="G66" s="49">
        <f>'MES 1'!P59</f>
        <v>8595.7041666666664</v>
      </c>
      <c r="H66" s="49">
        <f>'MES 1'!S59</f>
        <v>162.30166666666668</v>
      </c>
      <c r="I66" s="48">
        <f>'MES 1'!K59</f>
        <v>8972.0083333333332</v>
      </c>
      <c r="J66" s="12"/>
    </row>
    <row r="67" spans="6:10" ht="15.75" customHeight="1">
      <c r="F67" s="47">
        <v>2</v>
      </c>
      <c r="G67" s="49">
        <f>'MES 2'!P59</f>
        <v>0</v>
      </c>
      <c r="H67" s="49">
        <f>'MES 2'!S59</f>
        <v>0</v>
      </c>
      <c r="I67" s="48">
        <f>'MES 2'!K59</f>
        <v>0</v>
      </c>
      <c r="J67" s="12"/>
    </row>
    <row r="68" spans="6:10" ht="15.75" customHeight="1">
      <c r="F68" s="47">
        <v>3</v>
      </c>
      <c r="G68" s="49">
        <f>'MES 3'!P59</f>
        <v>0</v>
      </c>
      <c r="H68" s="49">
        <f>'MES 3'!S59</f>
        <v>0</v>
      </c>
      <c r="I68" s="48">
        <f>'MES 3'!K59</f>
        <v>0</v>
      </c>
      <c r="J68" s="48"/>
    </row>
    <row r="69" spans="6:10" ht="15.75" customHeight="1">
      <c r="F69" s="47">
        <v>4</v>
      </c>
      <c r="G69" s="50">
        <f>'MES 4'!P59</f>
        <v>0</v>
      </c>
      <c r="H69" s="50">
        <f>'MES 4'!S59</f>
        <v>0</v>
      </c>
      <c r="I69" s="12">
        <f>'MES 4'!K59</f>
        <v>0</v>
      </c>
      <c r="J69" s="12"/>
    </row>
    <row r="70" spans="6:10" ht="15.75" customHeight="1">
      <c r="F70" s="47">
        <v>5</v>
      </c>
      <c r="G70" s="50">
        <f>'MES 5'!P59</f>
        <v>0</v>
      </c>
      <c r="H70" s="50">
        <f>'MES 5'!S59</f>
        <v>0</v>
      </c>
      <c r="I70" s="12">
        <f>'MES 5'!K59</f>
        <v>0</v>
      </c>
      <c r="J70" s="12"/>
    </row>
    <row r="71" spans="6:10" ht="15.75" customHeight="1">
      <c r="F71" s="47">
        <v>6</v>
      </c>
      <c r="G71" s="50">
        <f>'MES 6'!P59</f>
        <v>0</v>
      </c>
      <c r="H71" s="50">
        <f>'MES 6'!S59</f>
        <v>0</v>
      </c>
      <c r="I71" s="12">
        <f>'MES 6'!K59</f>
        <v>0</v>
      </c>
      <c r="J71" s="12"/>
    </row>
    <row r="72" spans="6:10" ht="15.75" customHeight="1">
      <c r="F72" s="47">
        <v>7</v>
      </c>
      <c r="G72" s="50">
        <f>'MES 7'!P59</f>
        <v>0</v>
      </c>
      <c r="H72" s="50">
        <f>'MES 7'!S59</f>
        <v>0</v>
      </c>
      <c r="I72" s="12">
        <f>'MES 7'!K59</f>
        <v>0</v>
      </c>
      <c r="J72" s="12"/>
    </row>
    <row r="73" spans="6:10" ht="15.75" customHeight="1">
      <c r="F73" s="4">
        <f t="shared" ref="F73:F84" si="13">F72+1</f>
        <v>8</v>
      </c>
      <c r="G73" s="50">
        <f>'MES 8'!P59</f>
        <v>0</v>
      </c>
      <c r="H73" s="50">
        <f>'MES 8'!S59</f>
        <v>0</v>
      </c>
      <c r="I73" s="12">
        <f>'MES 8'!K59</f>
        <v>0</v>
      </c>
      <c r="J73" s="12"/>
    </row>
    <row r="74" spans="6:10" ht="15.75" customHeight="1">
      <c r="F74" s="4">
        <f t="shared" si="13"/>
        <v>9</v>
      </c>
      <c r="G74" s="50">
        <f>'MES 9'!P59</f>
        <v>0</v>
      </c>
      <c r="H74" s="50">
        <f>'MES 9'!S59</f>
        <v>0</v>
      </c>
      <c r="I74" s="12">
        <f>'MES 9'!K59</f>
        <v>0</v>
      </c>
      <c r="J74" s="12"/>
    </row>
    <row r="75" spans="6:10" ht="15.75" customHeight="1">
      <c r="F75" s="4">
        <f t="shared" si="13"/>
        <v>10</v>
      </c>
      <c r="G75" s="50">
        <f>'MES 10'!P59</f>
        <v>0</v>
      </c>
      <c r="H75" s="50">
        <f>'MES 10'!S59</f>
        <v>0</v>
      </c>
      <c r="I75" s="12">
        <f>'MES 10'!K59</f>
        <v>0</v>
      </c>
      <c r="J75" s="12"/>
    </row>
    <row r="76" spans="6:10" ht="15.75" customHeight="1">
      <c r="F76" s="4">
        <f t="shared" si="13"/>
        <v>11</v>
      </c>
      <c r="G76" s="50">
        <f>'MES 11'!P59</f>
        <v>0</v>
      </c>
      <c r="H76" s="50">
        <f>'MES 11'!S59</f>
        <v>0</v>
      </c>
      <c r="I76" s="12">
        <f>'MES 11'!K59</f>
        <v>0</v>
      </c>
      <c r="J76" s="12"/>
    </row>
    <row r="77" spans="6:10" ht="15.75" customHeight="1">
      <c r="F77" s="4">
        <f t="shared" si="13"/>
        <v>12</v>
      </c>
      <c r="G77" s="50">
        <f>'MES 12'!P59</f>
        <v>0</v>
      </c>
      <c r="H77" s="50">
        <f>'MES 12'!S59</f>
        <v>0</v>
      </c>
      <c r="I77" s="12">
        <f>'MES 12'!K59</f>
        <v>0</v>
      </c>
      <c r="J77" s="12"/>
    </row>
    <row r="78" spans="6:10" ht="15.75" customHeight="1">
      <c r="F78" s="4">
        <f t="shared" si="13"/>
        <v>13</v>
      </c>
      <c r="G78" s="50">
        <f>'MES 13'!P59</f>
        <v>0</v>
      </c>
      <c r="H78" s="50">
        <f>'MES 13'!S59</f>
        <v>0</v>
      </c>
      <c r="I78" s="12">
        <f>'MES 13'!K59</f>
        <v>0</v>
      </c>
      <c r="J78" s="12"/>
    </row>
    <row r="79" spans="6:10" ht="15.75" customHeight="1">
      <c r="F79" s="4">
        <f t="shared" si="13"/>
        <v>14</v>
      </c>
      <c r="G79" s="50">
        <f>'MES 13'!P59</f>
        <v>0</v>
      </c>
      <c r="H79" s="50">
        <f>'MES 14'!S59</f>
        <v>0</v>
      </c>
      <c r="I79" s="12">
        <f>'MES 14'!K59</f>
        <v>0</v>
      </c>
      <c r="J79" s="12"/>
    </row>
    <row r="80" spans="6:10" ht="15.75" customHeight="1">
      <c r="F80" s="4">
        <f t="shared" si="13"/>
        <v>15</v>
      </c>
      <c r="G80" s="50">
        <f>'MES 15'!P59</f>
        <v>0</v>
      </c>
      <c r="H80" s="12">
        <f>'MES 12'!S62</f>
        <v>0</v>
      </c>
      <c r="I80" s="12">
        <f>'MES 15'!K59</f>
        <v>0</v>
      </c>
      <c r="J80" s="12"/>
    </row>
    <row r="81" spans="6:10" ht="15.75" customHeight="1">
      <c r="F81" s="4">
        <f t="shared" si="13"/>
        <v>16</v>
      </c>
      <c r="G81" s="50">
        <f>'MES 16'!P59</f>
        <v>0</v>
      </c>
      <c r="H81" s="50">
        <f>'MES 16'!S59</f>
        <v>0</v>
      </c>
      <c r="I81" s="12">
        <f>'MES 16'!K59</f>
        <v>0</v>
      </c>
      <c r="J81" s="12"/>
    </row>
    <row r="82" spans="6:10" ht="15.75" customHeight="1">
      <c r="F82" s="4">
        <f t="shared" si="13"/>
        <v>17</v>
      </c>
      <c r="G82" s="50">
        <f>'MES 17'!P59</f>
        <v>0</v>
      </c>
      <c r="H82" s="50">
        <f>'MES 17'!S59</f>
        <v>0</v>
      </c>
      <c r="I82" s="12">
        <f>'MES 17'!K59</f>
        <v>0</v>
      </c>
      <c r="J82" s="12"/>
    </row>
    <row r="83" spans="6:10" ht="15.75" customHeight="1">
      <c r="F83" s="4">
        <f t="shared" si="13"/>
        <v>18</v>
      </c>
      <c r="G83" s="50">
        <f>'MES 18'!P59</f>
        <v>0</v>
      </c>
      <c r="H83" s="50">
        <f>'MES 18'!S59</f>
        <v>0</v>
      </c>
      <c r="I83" s="12">
        <f>'MES 18'!K59</f>
        <v>0</v>
      </c>
      <c r="J83" s="12"/>
    </row>
    <row r="84" spans="6:10" ht="15.75" customHeight="1">
      <c r="F84" s="4">
        <f t="shared" si="13"/>
        <v>19</v>
      </c>
      <c r="G84" s="50">
        <f>'MES 19'!P59</f>
        <v>0</v>
      </c>
      <c r="H84" s="50">
        <f>'MES 19'!S59</f>
        <v>0</v>
      </c>
      <c r="I84" s="12">
        <f>'MES 19'!K59</f>
        <v>0</v>
      </c>
      <c r="J84" s="12"/>
    </row>
    <row r="85" spans="6:10" ht="15.75" customHeight="1"/>
    <row r="86" spans="6:10" ht="15.75" customHeight="1"/>
    <row r="87" spans="6:10" ht="15.75" customHeight="1"/>
    <row r="88" spans="6:10" ht="15.75" customHeight="1"/>
    <row r="89" spans="6:10" ht="15.75" customHeight="1"/>
    <row r="90" spans="6:10" ht="15.75" customHeight="1"/>
    <row r="91" spans="6:10" ht="15.75" customHeight="1"/>
    <row r="92" spans="6:10" ht="15.75" customHeight="1"/>
    <row r="93" spans="6:10" ht="15.75" customHeight="1"/>
    <row r="94" spans="6:10" ht="15.75" customHeight="1"/>
    <row r="95" spans="6:10" ht="15.75" customHeight="1"/>
    <row r="96" spans="6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3">
    <mergeCell ref="F60:H60"/>
    <mergeCell ref="F49:H49"/>
    <mergeCell ref="F50:H50"/>
    <mergeCell ref="F51:H51"/>
    <mergeCell ref="F52:H52"/>
    <mergeCell ref="F53:H53"/>
    <mergeCell ref="F54:H54"/>
    <mergeCell ref="F55:H55"/>
    <mergeCell ref="F48:H48"/>
    <mergeCell ref="F56:H56"/>
    <mergeCell ref="F57:H57"/>
    <mergeCell ref="F58:H58"/>
    <mergeCell ref="F59:H59"/>
    <mergeCell ref="C39:E39"/>
    <mergeCell ref="C40:E40"/>
    <mergeCell ref="C41:E41"/>
    <mergeCell ref="C42:E42"/>
    <mergeCell ref="C43:E43"/>
    <mergeCell ref="C34:E34"/>
    <mergeCell ref="C35:E35"/>
    <mergeCell ref="C36:E36"/>
    <mergeCell ref="C37:E37"/>
    <mergeCell ref="C38:E38"/>
    <mergeCell ref="N30:O30"/>
    <mergeCell ref="P30:Q30"/>
    <mergeCell ref="C31:E31"/>
    <mergeCell ref="C32:E32"/>
    <mergeCell ref="C33:E33"/>
    <mergeCell ref="C30:E30"/>
    <mergeCell ref="F30:G30"/>
    <mergeCell ref="H30:I30"/>
    <mergeCell ref="J30:K30"/>
    <mergeCell ref="L30:M30"/>
    <mergeCell ref="AF30:AG30"/>
    <mergeCell ref="AH30:AI30"/>
    <mergeCell ref="AJ30:AK30"/>
    <mergeCell ref="R30:S30"/>
    <mergeCell ref="T30:U30"/>
    <mergeCell ref="V30:W30"/>
    <mergeCell ref="X30:Y30"/>
    <mergeCell ref="Z30:AA30"/>
    <mergeCell ref="AB30:AC30"/>
    <mergeCell ref="AD30:AE3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O98"/>
  <sheetViews>
    <sheetView showGridLines="0" tabSelected="1" topLeftCell="A13" zoomScale="72" workbookViewId="0">
      <selection activeCell="I20" sqref="I20:O35"/>
    </sheetView>
  </sheetViews>
  <sheetFormatPr baseColWidth="10" defaultColWidth="14.42578125" defaultRowHeight="15" customHeight="1"/>
  <cols>
    <col min="1" max="1" width="12.140625" customWidth="1"/>
  </cols>
  <sheetData>
    <row r="2" spans="2:15" ht="1.5" customHeight="1"/>
    <row r="3" spans="2:15">
      <c r="B3" s="173" t="s">
        <v>62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2:15" ht="15" customHeight="1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2:15"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2:15">
      <c r="B6" s="174" t="s">
        <v>214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6"/>
    </row>
    <row r="7" spans="2:15" ht="1.5" customHeight="1">
      <c r="B7" s="177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8"/>
    </row>
    <row r="8" spans="2:15" ht="1.5" customHeight="1">
      <c r="B8" s="177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8"/>
    </row>
    <row r="9" spans="2:15">
      <c r="B9" s="177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8"/>
    </row>
    <row r="10" spans="2:15">
      <c r="B10" s="177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8"/>
    </row>
    <row r="11" spans="2:15">
      <c r="B11" s="177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8"/>
    </row>
    <row r="12" spans="2:15">
      <c r="B12" s="177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8"/>
    </row>
    <row r="13" spans="2:15">
      <c r="B13" s="177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8"/>
    </row>
    <row r="14" spans="2:15" ht="3.75" customHeight="1">
      <c r="B14" s="177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8"/>
    </row>
    <row r="15" spans="2:15" ht="13.5" customHeight="1">
      <c r="B15" s="179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1"/>
    </row>
    <row r="16" spans="2:1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2:15" ht="1.5" customHeight="1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2:15" ht="26.25">
      <c r="B18" s="171" t="s">
        <v>63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</row>
    <row r="19" spans="2:1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2:15">
      <c r="B20" s="182"/>
      <c r="C20" s="170"/>
      <c r="D20" s="170"/>
      <c r="E20" s="170"/>
      <c r="F20" s="170"/>
      <c r="G20" s="170"/>
      <c r="H20" s="183"/>
      <c r="I20" s="170"/>
      <c r="J20" s="170"/>
      <c r="K20" s="170"/>
      <c r="L20" s="170"/>
      <c r="M20" s="170"/>
      <c r="N20" s="170"/>
      <c r="O20" s="170"/>
    </row>
    <row r="21" spans="2:15">
      <c r="B21" s="184"/>
      <c r="C21" s="170"/>
      <c r="D21" s="170"/>
      <c r="E21" s="170"/>
      <c r="F21" s="170"/>
      <c r="G21" s="170"/>
      <c r="H21" s="183"/>
      <c r="I21" s="170"/>
      <c r="J21" s="170"/>
      <c r="K21" s="170"/>
      <c r="L21" s="170"/>
      <c r="M21" s="170"/>
      <c r="N21" s="170"/>
      <c r="O21" s="170"/>
    </row>
    <row r="22" spans="2:15">
      <c r="B22" s="184"/>
      <c r="C22" s="170"/>
      <c r="D22" s="170"/>
      <c r="E22" s="170"/>
      <c r="F22" s="170"/>
      <c r="G22" s="170"/>
      <c r="H22" s="183"/>
      <c r="I22" s="170"/>
      <c r="J22" s="170"/>
      <c r="K22" s="170"/>
      <c r="L22" s="170"/>
      <c r="M22" s="170"/>
      <c r="N22" s="170"/>
      <c r="O22" s="170"/>
    </row>
    <row r="23" spans="2:15">
      <c r="B23" s="184"/>
      <c r="C23" s="170"/>
      <c r="D23" s="170"/>
      <c r="E23" s="170"/>
      <c r="F23" s="170"/>
      <c r="G23" s="170"/>
      <c r="H23" s="183"/>
      <c r="I23" s="170"/>
      <c r="J23" s="170"/>
      <c r="K23" s="170"/>
      <c r="L23" s="170"/>
      <c r="M23" s="170"/>
      <c r="N23" s="170"/>
      <c r="O23" s="170"/>
    </row>
    <row r="24" spans="2:15">
      <c r="B24" s="184"/>
      <c r="C24" s="170"/>
      <c r="D24" s="170"/>
      <c r="E24" s="170"/>
      <c r="F24" s="170"/>
      <c r="G24" s="170"/>
      <c r="H24" s="183"/>
      <c r="I24" s="170"/>
      <c r="J24" s="170"/>
      <c r="K24" s="170"/>
      <c r="L24" s="170"/>
      <c r="M24" s="170"/>
      <c r="N24" s="170"/>
      <c r="O24" s="170"/>
    </row>
    <row r="25" spans="2:15">
      <c r="B25" s="184"/>
      <c r="C25" s="170"/>
      <c r="D25" s="170"/>
      <c r="E25" s="170"/>
      <c r="F25" s="170"/>
      <c r="G25" s="170"/>
      <c r="H25" s="183"/>
      <c r="I25" s="170"/>
      <c r="J25" s="170"/>
      <c r="K25" s="170"/>
      <c r="L25" s="170"/>
      <c r="M25" s="170"/>
      <c r="N25" s="170"/>
      <c r="O25" s="170"/>
    </row>
    <row r="26" spans="2:15">
      <c r="B26" s="184"/>
      <c r="C26" s="170"/>
      <c r="D26" s="170"/>
      <c r="E26" s="170"/>
      <c r="F26" s="170"/>
      <c r="G26" s="170"/>
      <c r="H26" s="183"/>
      <c r="I26" s="170"/>
      <c r="J26" s="170"/>
      <c r="K26" s="170"/>
      <c r="L26" s="170"/>
      <c r="M26" s="170"/>
      <c r="N26" s="170"/>
      <c r="O26" s="170"/>
    </row>
    <row r="27" spans="2:15">
      <c r="B27" s="184"/>
      <c r="C27" s="170"/>
      <c r="D27" s="170"/>
      <c r="E27" s="170"/>
      <c r="F27" s="170"/>
      <c r="G27" s="170"/>
      <c r="H27" s="183"/>
      <c r="I27" s="170"/>
      <c r="J27" s="170"/>
      <c r="K27" s="170"/>
      <c r="L27" s="170"/>
      <c r="M27" s="170"/>
      <c r="N27" s="170"/>
      <c r="O27" s="170"/>
    </row>
    <row r="28" spans="2:15">
      <c r="B28" s="184"/>
      <c r="C28" s="170"/>
      <c r="D28" s="170"/>
      <c r="E28" s="170"/>
      <c r="F28" s="170"/>
      <c r="G28" s="170"/>
      <c r="H28" s="183"/>
      <c r="I28" s="170"/>
      <c r="J28" s="170"/>
      <c r="K28" s="170"/>
      <c r="L28" s="170"/>
      <c r="M28" s="170"/>
      <c r="N28" s="170"/>
      <c r="O28" s="170"/>
    </row>
    <row r="29" spans="2:15">
      <c r="B29" s="184"/>
      <c r="C29" s="170"/>
      <c r="D29" s="170"/>
      <c r="E29" s="170"/>
      <c r="F29" s="170"/>
      <c r="G29" s="170"/>
      <c r="H29" s="183"/>
      <c r="I29" s="170"/>
      <c r="J29" s="170"/>
      <c r="K29" s="170"/>
      <c r="L29" s="170"/>
      <c r="M29" s="170"/>
      <c r="N29" s="170"/>
      <c r="O29" s="170"/>
    </row>
    <row r="30" spans="2:15">
      <c r="B30" s="184"/>
      <c r="C30" s="170"/>
      <c r="D30" s="170"/>
      <c r="E30" s="170"/>
      <c r="F30" s="170"/>
      <c r="G30" s="170"/>
      <c r="H30" s="183"/>
      <c r="I30" s="170"/>
      <c r="J30" s="170"/>
      <c r="K30" s="170"/>
      <c r="L30" s="170"/>
      <c r="M30" s="170"/>
      <c r="N30" s="170"/>
      <c r="O30" s="170"/>
    </row>
    <row r="31" spans="2:15">
      <c r="B31" s="184"/>
      <c r="C31" s="170"/>
      <c r="D31" s="170"/>
      <c r="E31" s="170"/>
      <c r="F31" s="170"/>
      <c r="G31" s="170"/>
      <c r="H31" s="183"/>
      <c r="I31" s="170"/>
      <c r="J31" s="170"/>
      <c r="K31" s="170"/>
      <c r="L31" s="170"/>
      <c r="M31" s="170"/>
      <c r="N31" s="170"/>
      <c r="O31" s="170"/>
    </row>
    <row r="32" spans="2:15">
      <c r="B32" s="184"/>
      <c r="C32" s="170"/>
      <c r="D32" s="170"/>
      <c r="E32" s="170"/>
      <c r="F32" s="170"/>
      <c r="G32" s="170"/>
      <c r="H32" s="183"/>
      <c r="I32" s="170"/>
      <c r="J32" s="170"/>
      <c r="K32" s="170"/>
      <c r="L32" s="170"/>
      <c r="M32" s="170"/>
      <c r="N32" s="170"/>
      <c r="O32" s="170"/>
    </row>
    <row r="33" spans="1:15">
      <c r="A33" s="53"/>
      <c r="B33" s="184"/>
      <c r="C33" s="170"/>
      <c r="D33" s="170"/>
      <c r="E33" s="170"/>
      <c r="F33" s="170"/>
      <c r="G33" s="170"/>
      <c r="H33" s="183"/>
      <c r="I33" s="170"/>
      <c r="J33" s="170"/>
      <c r="K33" s="170"/>
      <c r="L33" s="170"/>
      <c r="M33" s="170"/>
      <c r="N33" s="170"/>
      <c r="O33" s="170"/>
    </row>
    <row r="34" spans="1:15">
      <c r="B34" s="184"/>
      <c r="C34" s="170"/>
      <c r="D34" s="170"/>
      <c r="E34" s="170"/>
      <c r="F34" s="170"/>
      <c r="G34" s="170"/>
      <c r="H34" s="183"/>
      <c r="I34" s="170"/>
      <c r="J34" s="170"/>
      <c r="K34" s="170"/>
      <c r="L34" s="170"/>
      <c r="M34" s="170"/>
      <c r="N34" s="170"/>
      <c r="O34" s="170"/>
    </row>
    <row r="35" spans="1:15">
      <c r="B35" s="185"/>
      <c r="C35" s="186"/>
      <c r="D35" s="186"/>
      <c r="E35" s="186"/>
      <c r="F35" s="186"/>
      <c r="G35" s="186"/>
      <c r="H35" s="187"/>
      <c r="I35" s="170"/>
      <c r="J35" s="170"/>
      <c r="K35" s="170"/>
      <c r="L35" s="170"/>
      <c r="M35" s="170"/>
      <c r="N35" s="170"/>
      <c r="O35" s="170"/>
    </row>
    <row r="36" spans="1:15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1:15" ht="26.25">
      <c r="B37" s="171" t="s">
        <v>64</v>
      </c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</row>
    <row r="38" spans="1:1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5">
      <c r="B39" s="182"/>
      <c r="C39" s="170"/>
      <c r="D39" s="170"/>
      <c r="E39" s="170"/>
      <c r="F39" s="170"/>
      <c r="G39" s="170"/>
      <c r="H39" s="183"/>
      <c r="I39" s="170"/>
      <c r="J39" s="170"/>
      <c r="K39" s="170"/>
      <c r="L39" s="170"/>
      <c r="M39" s="170"/>
      <c r="N39" s="170"/>
      <c r="O39" s="170"/>
    </row>
    <row r="40" spans="1:15">
      <c r="B40" s="184"/>
      <c r="C40" s="170"/>
      <c r="D40" s="170"/>
      <c r="E40" s="170"/>
      <c r="F40" s="170"/>
      <c r="G40" s="170"/>
      <c r="H40" s="183"/>
      <c r="I40" s="170"/>
      <c r="J40" s="170"/>
      <c r="K40" s="170"/>
      <c r="L40" s="170"/>
      <c r="M40" s="170"/>
      <c r="N40" s="170"/>
      <c r="O40" s="170"/>
    </row>
    <row r="41" spans="1:15">
      <c r="B41" s="184"/>
      <c r="C41" s="170"/>
      <c r="D41" s="170"/>
      <c r="E41" s="170"/>
      <c r="F41" s="170"/>
      <c r="G41" s="170"/>
      <c r="H41" s="183"/>
      <c r="I41" s="170"/>
      <c r="J41" s="170"/>
      <c r="K41" s="170"/>
      <c r="L41" s="170"/>
      <c r="M41" s="170"/>
      <c r="N41" s="170"/>
      <c r="O41" s="170"/>
    </row>
    <row r="42" spans="1:15">
      <c r="B42" s="184"/>
      <c r="C42" s="170"/>
      <c r="D42" s="170"/>
      <c r="E42" s="170"/>
      <c r="F42" s="170"/>
      <c r="G42" s="170"/>
      <c r="H42" s="183"/>
      <c r="I42" s="170"/>
      <c r="J42" s="170"/>
      <c r="K42" s="170"/>
      <c r="L42" s="170"/>
      <c r="M42" s="170"/>
      <c r="N42" s="170"/>
      <c r="O42" s="170"/>
    </row>
    <row r="43" spans="1:15">
      <c r="B43" s="184"/>
      <c r="C43" s="170"/>
      <c r="D43" s="170"/>
      <c r="E43" s="170"/>
      <c r="F43" s="170"/>
      <c r="G43" s="170"/>
      <c r="H43" s="183"/>
      <c r="I43" s="170"/>
      <c r="J43" s="170"/>
      <c r="K43" s="170"/>
      <c r="L43" s="170"/>
      <c r="M43" s="170"/>
      <c r="N43" s="170"/>
      <c r="O43" s="170"/>
    </row>
    <row r="44" spans="1:15">
      <c r="B44" s="184"/>
      <c r="C44" s="170"/>
      <c r="D44" s="170"/>
      <c r="E44" s="170"/>
      <c r="F44" s="170"/>
      <c r="G44" s="170"/>
      <c r="H44" s="183"/>
      <c r="I44" s="170"/>
      <c r="J44" s="170"/>
      <c r="K44" s="170"/>
      <c r="L44" s="170"/>
      <c r="M44" s="170"/>
      <c r="N44" s="170"/>
      <c r="O44" s="170"/>
    </row>
    <row r="45" spans="1:15">
      <c r="B45" s="184"/>
      <c r="C45" s="170"/>
      <c r="D45" s="170"/>
      <c r="E45" s="170"/>
      <c r="F45" s="170"/>
      <c r="G45" s="170"/>
      <c r="H45" s="183"/>
      <c r="I45" s="170"/>
      <c r="J45" s="170"/>
      <c r="K45" s="170"/>
      <c r="L45" s="170"/>
      <c r="M45" s="170"/>
      <c r="N45" s="170"/>
      <c r="O45" s="170"/>
    </row>
    <row r="46" spans="1:15">
      <c r="B46" s="184"/>
      <c r="C46" s="170"/>
      <c r="D46" s="170"/>
      <c r="E46" s="170"/>
      <c r="F46" s="170"/>
      <c r="G46" s="170"/>
      <c r="H46" s="183"/>
      <c r="I46" s="170"/>
      <c r="J46" s="170"/>
      <c r="K46" s="170"/>
      <c r="L46" s="170"/>
      <c r="M46" s="170"/>
      <c r="N46" s="170"/>
      <c r="O46" s="170"/>
    </row>
    <row r="47" spans="1:15">
      <c r="B47" s="184"/>
      <c r="C47" s="170"/>
      <c r="D47" s="170"/>
      <c r="E47" s="170"/>
      <c r="F47" s="170"/>
      <c r="G47" s="170"/>
      <c r="H47" s="183"/>
      <c r="I47" s="170"/>
      <c r="J47" s="170"/>
      <c r="K47" s="170"/>
      <c r="L47" s="170"/>
      <c r="M47" s="170"/>
      <c r="N47" s="170"/>
      <c r="O47" s="170"/>
    </row>
    <row r="48" spans="1:15">
      <c r="B48" s="184"/>
      <c r="C48" s="170"/>
      <c r="D48" s="170"/>
      <c r="E48" s="170"/>
      <c r="F48" s="170"/>
      <c r="G48" s="170"/>
      <c r="H48" s="183"/>
      <c r="I48" s="170"/>
      <c r="J48" s="170"/>
      <c r="K48" s="170"/>
      <c r="L48" s="170"/>
      <c r="M48" s="170"/>
      <c r="N48" s="170"/>
      <c r="O48" s="170"/>
    </row>
    <row r="49" spans="2:15">
      <c r="B49" s="184"/>
      <c r="C49" s="170"/>
      <c r="D49" s="170"/>
      <c r="E49" s="170"/>
      <c r="F49" s="170"/>
      <c r="G49" s="170"/>
      <c r="H49" s="183"/>
      <c r="I49" s="170"/>
      <c r="J49" s="170"/>
      <c r="K49" s="170"/>
      <c r="L49" s="170"/>
      <c r="M49" s="170"/>
      <c r="N49" s="170"/>
      <c r="O49" s="170"/>
    </row>
    <row r="50" spans="2:15">
      <c r="B50" s="184"/>
      <c r="C50" s="170"/>
      <c r="D50" s="170"/>
      <c r="E50" s="170"/>
      <c r="F50" s="170"/>
      <c r="G50" s="170"/>
      <c r="H50" s="183"/>
      <c r="I50" s="170"/>
      <c r="J50" s="170"/>
      <c r="K50" s="170"/>
      <c r="L50" s="170"/>
      <c r="M50" s="170"/>
      <c r="N50" s="170"/>
      <c r="O50" s="170"/>
    </row>
    <row r="51" spans="2:15">
      <c r="B51" s="184"/>
      <c r="C51" s="170"/>
      <c r="D51" s="170"/>
      <c r="E51" s="170"/>
      <c r="F51" s="170"/>
      <c r="G51" s="170"/>
      <c r="H51" s="183"/>
      <c r="I51" s="170"/>
      <c r="J51" s="170"/>
      <c r="K51" s="170"/>
      <c r="L51" s="170"/>
      <c r="M51" s="170"/>
      <c r="N51" s="170"/>
      <c r="O51" s="170"/>
    </row>
    <row r="52" spans="2:15">
      <c r="B52" s="184"/>
      <c r="C52" s="170"/>
      <c r="D52" s="170"/>
      <c r="E52" s="170"/>
      <c r="F52" s="170"/>
      <c r="G52" s="170"/>
      <c r="H52" s="183"/>
      <c r="I52" s="170"/>
      <c r="J52" s="170"/>
      <c r="K52" s="170"/>
      <c r="L52" s="170"/>
      <c r="M52" s="170"/>
      <c r="N52" s="170"/>
      <c r="O52" s="170"/>
    </row>
    <row r="53" spans="2:15">
      <c r="B53" s="184"/>
      <c r="C53" s="170"/>
      <c r="D53" s="170"/>
      <c r="E53" s="170"/>
      <c r="F53" s="170"/>
      <c r="G53" s="170"/>
      <c r="H53" s="183"/>
      <c r="I53" s="170"/>
      <c r="J53" s="170"/>
      <c r="K53" s="170"/>
      <c r="L53" s="170"/>
      <c r="M53" s="170"/>
      <c r="N53" s="170"/>
      <c r="O53" s="170"/>
    </row>
    <row r="54" spans="2:15">
      <c r="B54" s="185"/>
      <c r="C54" s="186"/>
      <c r="D54" s="186"/>
      <c r="E54" s="186"/>
      <c r="F54" s="186"/>
      <c r="G54" s="186"/>
      <c r="H54" s="187"/>
      <c r="I54" s="170"/>
      <c r="J54" s="170"/>
      <c r="K54" s="170"/>
      <c r="L54" s="170"/>
      <c r="M54" s="170"/>
      <c r="N54" s="170"/>
      <c r="O54" s="170"/>
    </row>
    <row r="55" spans="2:15">
      <c r="B55" s="51"/>
      <c r="C55" s="51"/>
      <c r="D55" s="51"/>
      <c r="E55" s="54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2:15" ht="26.25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2:15" ht="26.25">
      <c r="B57" s="171" t="s">
        <v>65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</row>
    <row r="58" spans="2:15">
      <c r="B58" s="51"/>
      <c r="C58" s="51"/>
      <c r="D58" s="51"/>
      <c r="E58" s="54"/>
      <c r="F58" s="51"/>
      <c r="G58" s="51"/>
      <c r="H58" s="51"/>
      <c r="I58" s="51"/>
      <c r="J58" s="51"/>
      <c r="K58" s="51"/>
      <c r="L58" s="51"/>
      <c r="M58" s="51"/>
      <c r="N58" s="51"/>
      <c r="O58" s="51"/>
    </row>
    <row r="59" spans="2:15">
      <c r="B59" s="51"/>
      <c r="C59" s="51"/>
      <c r="D59" s="51"/>
      <c r="E59" s="54"/>
      <c r="F59" s="51"/>
      <c r="G59" s="51"/>
      <c r="H59" s="51"/>
      <c r="I59" s="51"/>
      <c r="J59" s="51"/>
      <c r="K59" s="51"/>
      <c r="L59" s="51"/>
      <c r="M59" s="51"/>
      <c r="N59" s="51"/>
      <c r="O59" s="51"/>
    </row>
    <row r="60" spans="2:15">
      <c r="B60" s="51"/>
      <c r="C60" s="51"/>
      <c r="D60" s="51"/>
      <c r="E60" s="54"/>
      <c r="F60" s="51"/>
      <c r="G60" s="51"/>
      <c r="H60" s="51"/>
      <c r="I60" s="51"/>
      <c r="J60" s="51"/>
      <c r="K60" s="51"/>
      <c r="L60" s="51"/>
      <c r="M60" s="51"/>
      <c r="N60" s="51"/>
      <c r="O60" s="51"/>
    </row>
    <row r="61" spans="2:15">
      <c r="B61" s="51"/>
      <c r="C61" s="51"/>
      <c r="D61" s="51"/>
      <c r="E61" s="54"/>
      <c r="F61" s="51"/>
      <c r="G61" s="51"/>
      <c r="H61" s="51"/>
      <c r="I61" s="51"/>
      <c r="J61" s="51"/>
      <c r="K61" s="51"/>
      <c r="L61" s="51"/>
      <c r="M61" s="51"/>
      <c r="N61" s="51"/>
      <c r="O61" s="51"/>
    </row>
    <row r="62" spans="2:15">
      <c r="B62" s="51"/>
      <c r="C62" s="51"/>
      <c r="D62" s="51"/>
      <c r="E62" s="54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88" spans="2:15"/>
    <row r="89" spans="2:15" ht="26.25">
      <c r="B89" s="171" t="s">
        <v>66</v>
      </c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</row>
    <row r="98"/>
  </sheetData>
  <mergeCells count="10">
    <mergeCell ref="I39:O54"/>
    <mergeCell ref="B57:O57"/>
    <mergeCell ref="B89:O89"/>
    <mergeCell ref="B3:O5"/>
    <mergeCell ref="B6:O15"/>
    <mergeCell ref="B18:O18"/>
    <mergeCell ref="B20:H35"/>
    <mergeCell ref="I20:O35"/>
    <mergeCell ref="B37:O37"/>
    <mergeCell ref="B39:H54"/>
  </mergeCells>
  <pageMargins left="0.25" right="0.25" top="0.75" bottom="0.75" header="0" footer="0"/>
  <pageSetup scale="2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76"/>
  <sheetViews>
    <sheetView showGridLines="0" topLeftCell="I58" zoomScale="91" workbookViewId="0">
      <selection activeCell="T95" sqref="T95"/>
    </sheetView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02" t="str">
        <f ca="1">IFERROR(__xludf.DUMMYFUNCTION("IMPORTRANGE(""https://docs.google.com/spreadsheets/d/1nYaW-3dRtDFBih-tKzoI4DunWs_dN0m7C3tFXnCuCys/edit#gid=590051972"",""ESTIMACION!P1:Q3"")"),"LOGO EMPRESA")</f>
        <v>LOGO EMPRESA</v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1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>
        <v>2300000</v>
      </c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>
        <v>0.3</v>
      </c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76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>
        <v>20</v>
      </c>
      <c r="K10" s="88">
        <f t="shared" ref="K10:K46" si="0">+(J10/G10)+I10</f>
        <v>8.3333333333333332E-3</v>
      </c>
      <c r="L10" s="88">
        <f t="shared" ref="L10:L46" si="1">+G10*I10+J10</f>
        <v>20</v>
      </c>
      <c r="M10" s="89">
        <v>0.5</v>
      </c>
      <c r="N10" s="90">
        <f t="shared" ref="N10:N58" si="2">L10*0.001*M10</f>
        <v>0.01</v>
      </c>
      <c r="O10" s="90">
        <f t="shared" ref="O10:O58" si="3">M10*K10</f>
        <v>4.1666666666666666E-3</v>
      </c>
      <c r="P10" s="89">
        <v>0.2</v>
      </c>
      <c r="Q10" s="91">
        <f t="shared" ref="Q10:Q58" si="4">L10*0.001*P10</f>
        <v>4.0000000000000001E-3</v>
      </c>
      <c r="R10" s="90">
        <f t="shared" ref="R10:R58" si="5">P10*K10</f>
        <v>1.6666666666666668E-3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93" t="s">
        <v>44</v>
      </c>
      <c r="T11" s="83"/>
    </row>
    <row r="12" spans="1:22" ht="15.75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93" t="s">
        <v>42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>
        <v>1</v>
      </c>
      <c r="N13" s="90">
        <f t="shared" si="2"/>
        <v>0</v>
      </c>
      <c r="O13" s="90">
        <f t="shared" si="3"/>
        <v>0</v>
      </c>
      <c r="P13" s="89">
        <v>0.2</v>
      </c>
      <c r="Q13" s="91">
        <f t="shared" si="4"/>
        <v>0</v>
      </c>
      <c r="R13" s="90">
        <f t="shared" si="5"/>
        <v>0</v>
      </c>
      <c r="S13" s="83" t="s">
        <v>46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>
        <v>45</v>
      </c>
      <c r="J14" s="87"/>
      <c r="K14" s="88">
        <f t="shared" si="0"/>
        <v>45</v>
      </c>
      <c r="L14" s="88">
        <f t="shared" si="1"/>
        <v>55800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>
        <v>0.4</v>
      </c>
      <c r="N15" s="90">
        <f t="shared" si="2"/>
        <v>0</v>
      </c>
      <c r="O15" s="90">
        <f t="shared" si="3"/>
        <v>0</v>
      </c>
      <c r="P15" s="89">
        <v>0.45</v>
      </c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>
        <v>96000</v>
      </c>
      <c r="K16" s="88">
        <f t="shared" si="0"/>
        <v>96</v>
      </c>
      <c r="L16" s="88">
        <f t="shared" si="1"/>
        <v>96000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>
        <v>1</v>
      </c>
      <c r="N17" s="90">
        <f t="shared" si="2"/>
        <v>0</v>
      </c>
      <c r="O17" s="90">
        <f t="shared" si="3"/>
        <v>0</v>
      </c>
      <c r="P17" s="89">
        <v>0</v>
      </c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>
        <v>1</v>
      </c>
      <c r="N18" s="90">
        <f t="shared" si="2"/>
        <v>0</v>
      </c>
      <c r="O18" s="90">
        <f t="shared" si="3"/>
        <v>0</v>
      </c>
      <c r="P18" s="89">
        <v>0</v>
      </c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>
        <v>300</v>
      </c>
      <c r="J19" s="87"/>
      <c r="K19" s="88">
        <f t="shared" si="0"/>
        <v>300</v>
      </c>
      <c r="L19" s="88">
        <f t="shared" si="1"/>
        <v>102000</v>
      </c>
      <c r="M19" s="89">
        <v>0.6</v>
      </c>
      <c r="N19" s="90">
        <f t="shared" si="2"/>
        <v>61.199999999999996</v>
      </c>
      <c r="O19" s="90">
        <f t="shared" si="3"/>
        <v>180</v>
      </c>
      <c r="P19" s="89">
        <v>0.4</v>
      </c>
      <c r="Q19" s="91">
        <f t="shared" si="4"/>
        <v>40.800000000000004</v>
      </c>
      <c r="R19" s="90">
        <f t="shared" si="5"/>
        <v>120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>
        <v>0.6</v>
      </c>
      <c r="N20" s="90">
        <f t="shared" si="2"/>
        <v>0</v>
      </c>
      <c r="O20" s="90">
        <f t="shared" si="3"/>
        <v>0</v>
      </c>
      <c r="P20" s="89">
        <v>0.4</v>
      </c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>
        <v>0.6</v>
      </c>
      <c r="N21" s="90">
        <f t="shared" si="2"/>
        <v>0</v>
      </c>
      <c r="O21" s="90">
        <f t="shared" si="3"/>
        <v>0</v>
      </c>
      <c r="P21" s="89">
        <v>0.4</v>
      </c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>
        <v>0.6</v>
      </c>
      <c r="N23" s="90">
        <f t="shared" si="2"/>
        <v>0</v>
      </c>
      <c r="O23" s="90">
        <f t="shared" si="3"/>
        <v>0</v>
      </c>
      <c r="P23" s="89">
        <v>0.4</v>
      </c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>
        <v>1</v>
      </c>
      <c r="N24" s="90">
        <f t="shared" si="2"/>
        <v>0</v>
      </c>
      <c r="O24" s="90">
        <f t="shared" si="3"/>
        <v>0</v>
      </c>
      <c r="P24" s="89">
        <v>0</v>
      </c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93" t="s">
        <v>101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>
        <v>0.2</v>
      </c>
      <c r="N27" s="90">
        <f t="shared" si="2"/>
        <v>0</v>
      </c>
      <c r="O27" s="90">
        <f t="shared" si="3"/>
        <v>0</v>
      </c>
      <c r="P27" s="89">
        <v>0.8</v>
      </c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>
        <v>1</v>
      </c>
      <c r="N28" s="90">
        <f t="shared" si="2"/>
        <v>0</v>
      </c>
      <c r="O28" s="90">
        <f t="shared" si="3"/>
        <v>0</v>
      </c>
      <c r="P28" s="89">
        <v>0</v>
      </c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>
        <v>0.9</v>
      </c>
      <c r="N29" s="90">
        <f t="shared" si="2"/>
        <v>0</v>
      </c>
      <c r="O29" s="90">
        <f t="shared" si="3"/>
        <v>0</v>
      </c>
      <c r="P29" s="89">
        <v>0.1</v>
      </c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>
        <v>0</v>
      </c>
      <c r="N31" s="90">
        <f t="shared" si="2"/>
        <v>0</v>
      </c>
      <c r="O31" s="90">
        <f t="shared" si="3"/>
        <v>0</v>
      </c>
      <c r="P31" s="89">
        <v>1</v>
      </c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>
        <v>47</v>
      </c>
      <c r="J33" s="87"/>
      <c r="K33" s="88">
        <f t="shared" si="0"/>
        <v>47</v>
      </c>
      <c r="L33" s="88">
        <f t="shared" si="1"/>
        <v>11280</v>
      </c>
      <c r="M33" s="89">
        <v>0.1</v>
      </c>
      <c r="N33" s="90">
        <f t="shared" si="2"/>
        <v>1.1279999999999999</v>
      </c>
      <c r="O33" s="90">
        <f t="shared" si="3"/>
        <v>4.7</v>
      </c>
      <c r="P33" s="89">
        <v>0.9</v>
      </c>
      <c r="Q33" s="91">
        <f t="shared" si="4"/>
        <v>10.151999999999999</v>
      </c>
      <c r="R33" s="90">
        <f t="shared" si="5"/>
        <v>42.300000000000004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>
        <v>0.2</v>
      </c>
      <c r="N34" s="90">
        <f t="shared" si="2"/>
        <v>0</v>
      </c>
      <c r="O34" s="90">
        <f t="shared" si="3"/>
        <v>0</v>
      </c>
      <c r="P34" s="89">
        <v>0.8</v>
      </c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>
        <v>1</v>
      </c>
      <c r="N36" s="90">
        <f t="shared" si="2"/>
        <v>0</v>
      </c>
      <c r="O36" s="90">
        <f t="shared" si="3"/>
        <v>0</v>
      </c>
      <c r="P36" s="89">
        <v>0</v>
      </c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>
        <v>1</v>
      </c>
      <c r="N37" s="90">
        <f t="shared" si="2"/>
        <v>0</v>
      </c>
      <c r="O37" s="90">
        <f t="shared" si="3"/>
        <v>0</v>
      </c>
      <c r="P37" s="89">
        <v>0</v>
      </c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>
        <v>70</v>
      </c>
      <c r="J39" s="87"/>
      <c r="K39" s="88">
        <f t="shared" si="0"/>
        <v>70</v>
      </c>
      <c r="L39" s="88">
        <f t="shared" si="1"/>
        <v>78680</v>
      </c>
      <c r="M39" s="89">
        <v>0.2</v>
      </c>
      <c r="N39" s="107">
        <f t="shared" si="2"/>
        <v>15.736000000000002</v>
      </c>
      <c r="O39" s="107">
        <f t="shared" si="3"/>
        <v>14</v>
      </c>
      <c r="P39" s="89"/>
      <c r="Q39" s="91">
        <f t="shared" si="4"/>
        <v>0</v>
      </c>
      <c r="R39" s="90">
        <f t="shared" si="5"/>
        <v>0</v>
      </c>
      <c r="S39" s="83" t="s">
        <v>43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>
        <v>1</v>
      </c>
      <c r="N40" s="107">
        <f t="shared" si="2"/>
        <v>0</v>
      </c>
      <c r="O40" s="107">
        <f t="shared" si="3"/>
        <v>0</v>
      </c>
      <c r="P40" s="89">
        <v>0</v>
      </c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>
        <v>0.05</v>
      </c>
      <c r="N41" s="107">
        <f t="shared" si="2"/>
        <v>0</v>
      </c>
      <c r="O41" s="107">
        <f t="shared" si="3"/>
        <v>0</v>
      </c>
      <c r="P41" s="89">
        <v>0.95</v>
      </c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>
        <v>0.1</v>
      </c>
      <c r="N42" s="107">
        <f t="shared" si="2"/>
        <v>0</v>
      </c>
      <c r="O42" s="107">
        <f t="shared" si="3"/>
        <v>0</v>
      </c>
      <c r="P42" s="89">
        <v>0.9</v>
      </c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>
        <v>0.1</v>
      </c>
      <c r="N43" s="107">
        <f t="shared" si="2"/>
        <v>0</v>
      </c>
      <c r="O43" s="107">
        <f t="shared" si="3"/>
        <v>0</v>
      </c>
      <c r="P43" s="89">
        <v>0.9</v>
      </c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>
        <v>0.2</v>
      </c>
      <c r="N44" s="107">
        <f t="shared" si="2"/>
        <v>0</v>
      </c>
      <c r="O44" s="107">
        <f t="shared" si="3"/>
        <v>0</v>
      </c>
      <c r="P44" s="89">
        <v>0.8</v>
      </c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>
        <v>1</v>
      </c>
      <c r="N45" s="107">
        <f t="shared" si="2"/>
        <v>0</v>
      </c>
      <c r="O45" s="107">
        <f t="shared" si="3"/>
        <v>0</v>
      </c>
      <c r="P45" s="89">
        <v>0</v>
      </c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>
        <v>4190</v>
      </c>
      <c r="J47" s="87"/>
      <c r="K47" s="88">
        <f t="shared" ref="K47:K48" si="6">+((J47/G47)+I47)</f>
        <v>4190</v>
      </c>
      <c r="L47" s="88">
        <f t="shared" ref="L47:L48" si="7">+(G47*I47+J47)*0.7</f>
        <v>2933000</v>
      </c>
      <c r="M47" s="89">
        <v>1</v>
      </c>
      <c r="N47" s="107">
        <f t="shared" si="2"/>
        <v>2933</v>
      </c>
      <c r="O47" s="107">
        <f t="shared" si="3"/>
        <v>4190</v>
      </c>
      <c r="P47" s="89">
        <v>0</v>
      </c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>
        <v>4190</v>
      </c>
      <c r="J48" s="87"/>
      <c r="K48" s="88">
        <f t="shared" si="6"/>
        <v>4190</v>
      </c>
      <c r="L48" s="88">
        <f t="shared" si="7"/>
        <v>3519600</v>
      </c>
      <c r="M48" s="89">
        <v>1</v>
      </c>
      <c r="N48" s="107">
        <f t="shared" si="2"/>
        <v>3519.6</v>
      </c>
      <c r="O48" s="107">
        <f t="shared" si="3"/>
        <v>4190</v>
      </c>
      <c r="P48" s="89">
        <v>0</v>
      </c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ref="K49:K58" si="8">+(J49/G49)+I49</f>
        <v>0</v>
      </c>
      <c r="L49" s="88">
        <f t="shared" ref="L49:L58" si="9">+G49*I49+J49</f>
        <v>0</v>
      </c>
      <c r="M49" s="89">
        <v>1</v>
      </c>
      <c r="N49" s="107">
        <f t="shared" si="2"/>
        <v>0</v>
      </c>
      <c r="O49" s="107">
        <f t="shared" si="3"/>
        <v>0</v>
      </c>
      <c r="P49" s="89">
        <v>0</v>
      </c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8"/>
        <v>0</v>
      </c>
      <c r="L50" s="88">
        <f t="shared" si="9"/>
        <v>0</v>
      </c>
      <c r="M50" s="89">
        <v>1</v>
      </c>
      <c r="N50" s="107">
        <f t="shared" si="2"/>
        <v>0</v>
      </c>
      <c r="O50" s="107">
        <f t="shared" si="3"/>
        <v>0</v>
      </c>
      <c r="P50" s="89">
        <v>0</v>
      </c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8"/>
        <v>0</v>
      </c>
      <c r="L51" s="88">
        <f t="shared" si="9"/>
        <v>0</v>
      </c>
      <c r="M51" s="89">
        <v>1</v>
      </c>
      <c r="N51" s="107">
        <f t="shared" si="2"/>
        <v>0</v>
      </c>
      <c r="O51" s="107">
        <f t="shared" si="3"/>
        <v>0</v>
      </c>
      <c r="P51" s="89">
        <v>0</v>
      </c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>
        <v>34</v>
      </c>
      <c r="J52" s="87"/>
      <c r="K52" s="88">
        <f t="shared" si="8"/>
        <v>34</v>
      </c>
      <c r="L52" s="88">
        <f t="shared" si="9"/>
        <v>32.64</v>
      </c>
      <c r="M52" s="89">
        <v>0.5</v>
      </c>
      <c r="N52" s="107">
        <f t="shared" si="2"/>
        <v>1.6320000000000001E-2</v>
      </c>
      <c r="O52" s="107">
        <f t="shared" si="3"/>
        <v>17</v>
      </c>
      <c r="P52" s="89">
        <v>0</v>
      </c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8"/>
        <v>0</v>
      </c>
      <c r="L53" s="88">
        <f t="shared" si="9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8"/>
        <v>0</v>
      </c>
      <c r="L54" s="88">
        <f t="shared" si="9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8"/>
        <v>0</v>
      </c>
      <c r="L55" s="88">
        <f t="shared" si="9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8"/>
        <v>0</v>
      </c>
      <c r="L56" s="88">
        <f t="shared" si="9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10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8"/>
        <v>0</v>
      </c>
      <c r="L57" s="88">
        <f t="shared" si="9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10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8"/>
        <v>0</v>
      </c>
      <c r="L58" s="88">
        <f t="shared" si="9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10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39">
        <f t="shared" ref="K59:L59" si="11">+SUM(K10:K58)</f>
        <v>8972.0083333333332</v>
      </c>
      <c r="L59" s="239">
        <f t="shared" si="11"/>
        <v>6796412.6399999997</v>
      </c>
      <c r="M59" s="240" t="s">
        <v>209</v>
      </c>
      <c r="N59" s="241"/>
      <c r="O59" s="118">
        <f t="shared" ref="O59:P59" si="12">SUM(N10:N58)</f>
        <v>6530.6903199999997</v>
      </c>
      <c r="P59" s="119">
        <f t="shared" si="12"/>
        <v>8595.7041666666664</v>
      </c>
      <c r="Q59" s="257" t="s">
        <v>210</v>
      </c>
      <c r="R59" s="119">
        <f t="shared" ref="R59:S59" si="13">SUM(Q10:Q58)</f>
        <v>50.956000000000003</v>
      </c>
      <c r="S59" s="120">
        <f t="shared" si="13"/>
        <v>162.30166666666668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222"/>
      <c r="L60" s="222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120</v>
      </c>
      <c r="S64" s="33">
        <f t="shared" ref="S64:S70" si="14">R64/K$59</f>
        <v>1.337493184822053E-2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42.301666666666669</v>
      </c>
      <c r="S65" s="33">
        <f t="shared" si="14"/>
        <v>4.7148492394400738E-3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>
        <f t="shared" si="14"/>
        <v>0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>
        <f t="shared" si="14"/>
        <v>0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>
        <f t="shared" si="14"/>
        <v>0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>
        <f t="shared" si="14"/>
        <v>0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>
        <f t="shared" si="14"/>
        <v>0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8595.7041666666664</v>
      </c>
      <c r="S72" s="137">
        <f>R72/K59</f>
        <v>0.95805797847193264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34</v>
      </c>
      <c r="S76" s="143">
        <f t="shared" ref="S76:S79" si="15">R76/K$59</f>
        <v>3.7895640236624835E-3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4331.0083333333332</v>
      </c>
      <c r="S77" s="143">
        <f t="shared" si="15"/>
        <v>0.482724510770071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4607</v>
      </c>
      <c r="S78" s="143">
        <f t="shared" si="15"/>
        <v>0.51348592520626657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>
        <f t="shared" si="15"/>
        <v>0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930" priority="1">
      <formula>$E11="SI"</formula>
    </cfRule>
  </conditionalFormatting>
  <conditionalFormatting sqref="D12:G12">
    <cfRule type="expression" dxfId="929" priority="2">
      <formula>$E12="SI"</formula>
    </cfRule>
  </conditionalFormatting>
  <conditionalFormatting sqref="C13:G13">
    <cfRule type="expression" dxfId="928" priority="3">
      <formula>$E13="SI"</formula>
    </cfRule>
  </conditionalFormatting>
  <conditionalFormatting sqref="D14:G14">
    <cfRule type="expression" dxfId="927" priority="4">
      <formula>$E14="SI"</formula>
    </cfRule>
  </conditionalFormatting>
  <conditionalFormatting sqref="D15:G15">
    <cfRule type="expression" dxfId="926" priority="5">
      <formula>$E15="SI"</formula>
    </cfRule>
  </conditionalFormatting>
  <conditionalFormatting sqref="C16:G16">
    <cfRule type="expression" dxfId="925" priority="6">
      <formula>$E16="SI"</formula>
    </cfRule>
  </conditionalFormatting>
  <conditionalFormatting sqref="C17:G17">
    <cfRule type="expression" dxfId="924" priority="7">
      <formula>$E17="SI"</formula>
    </cfRule>
  </conditionalFormatting>
  <conditionalFormatting sqref="D18:G18">
    <cfRule type="expression" dxfId="923" priority="8">
      <formula>$E18="SI"</formula>
    </cfRule>
  </conditionalFormatting>
  <conditionalFormatting sqref="D19:G19">
    <cfRule type="expression" dxfId="922" priority="9">
      <formula>$E19="SI"</formula>
    </cfRule>
  </conditionalFormatting>
  <conditionalFormatting sqref="D20:G20">
    <cfRule type="expression" dxfId="921" priority="10">
      <formula>$E20="SI"</formula>
    </cfRule>
  </conditionalFormatting>
  <conditionalFormatting sqref="D21:G21">
    <cfRule type="expression" dxfId="920" priority="11">
      <formula>$E21="SI"</formula>
    </cfRule>
  </conditionalFormatting>
  <conditionalFormatting sqref="C22:G22">
    <cfRule type="expression" dxfId="919" priority="12">
      <formula>$E22="SI"</formula>
    </cfRule>
  </conditionalFormatting>
  <conditionalFormatting sqref="D23:G23">
    <cfRule type="expression" dxfId="918" priority="13">
      <formula>$E23="SI"</formula>
    </cfRule>
  </conditionalFormatting>
  <conditionalFormatting sqref="D24:G24">
    <cfRule type="expression" dxfId="917" priority="14">
      <formula>$E24="SI"</formula>
    </cfRule>
  </conditionalFormatting>
  <conditionalFormatting sqref="D25:G25">
    <cfRule type="expression" dxfId="916" priority="15">
      <formula>$E25="SI"</formula>
    </cfRule>
  </conditionalFormatting>
  <conditionalFormatting sqref="D26:G26">
    <cfRule type="expression" dxfId="915" priority="16">
      <formula>$E26="SI"</formula>
    </cfRule>
  </conditionalFormatting>
  <conditionalFormatting sqref="D27:G27">
    <cfRule type="expression" dxfId="914" priority="17">
      <formula>$E27="SI"</formula>
    </cfRule>
  </conditionalFormatting>
  <conditionalFormatting sqref="D28:G28">
    <cfRule type="expression" dxfId="913" priority="18">
      <formula>$E28="SI"</formula>
    </cfRule>
  </conditionalFormatting>
  <conditionalFormatting sqref="D29:G29">
    <cfRule type="expression" dxfId="912" priority="19">
      <formula>$E29="SI"</formula>
    </cfRule>
  </conditionalFormatting>
  <conditionalFormatting sqref="D30:G30">
    <cfRule type="expression" dxfId="911" priority="20">
      <formula>$E30="SI"</formula>
    </cfRule>
  </conditionalFormatting>
  <conditionalFormatting sqref="D31:G31">
    <cfRule type="expression" dxfId="910" priority="21">
      <formula>$E31="SI"</formula>
    </cfRule>
  </conditionalFormatting>
  <conditionalFormatting sqref="D32:G32">
    <cfRule type="expression" dxfId="909" priority="22">
      <formula>$E32="SI"</formula>
    </cfRule>
  </conditionalFormatting>
  <conditionalFormatting sqref="C32">
    <cfRule type="expression" dxfId="908" priority="23">
      <formula>$E32="SI"</formula>
    </cfRule>
  </conditionalFormatting>
  <conditionalFormatting sqref="C33:G33">
    <cfRule type="expression" dxfId="907" priority="24">
      <formula>$E33="SI"</formula>
    </cfRule>
  </conditionalFormatting>
  <conditionalFormatting sqref="C34:G34">
    <cfRule type="expression" dxfId="906" priority="25">
      <formula>$E34="SI"</formula>
    </cfRule>
  </conditionalFormatting>
  <conditionalFormatting sqref="C35:G35">
    <cfRule type="expression" dxfId="905" priority="26">
      <formula>$E35="SI"</formula>
    </cfRule>
  </conditionalFormatting>
  <conditionalFormatting sqref="D36:G36">
    <cfRule type="expression" dxfId="904" priority="27">
      <formula>$E36="SI"</formula>
    </cfRule>
  </conditionalFormatting>
  <conditionalFormatting sqref="D37:G37">
    <cfRule type="expression" dxfId="903" priority="28">
      <formula>$E37="SI"</formula>
    </cfRule>
  </conditionalFormatting>
  <conditionalFormatting sqref="C38:G38">
    <cfRule type="expression" dxfId="902" priority="29">
      <formula>$E38="SI"</formula>
    </cfRule>
  </conditionalFormatting>
  <conditionalFormatting sqref="C39:G39">
    <cfRule type="expression" dxfId="901" priority="30">
      <formula>$E39="SI"</formula>
    </cfRule>
  </conditionalFormatting>
  <conditionalFormatting sqref="C40:G40">
    <cfRule type="expression" dxfId="900" priority="31">
      <formula>$E40="SI"</formula>
    </cfRule>
  </conditionalFormatting>
  <conditionalFormatting sqref="E41:G41 M41:M43 P41:P43 S41:S43">
    <cfRule type="expression" dxfId="899" priority="32">
      <formula>$F41="SI"</formula>
    </cfRule>
  </conditionalFormatting>
  <conditionalFormatting sqref="E42:G42">
    <cfRule type="expression" dxfId="898" priority="33">
      <formula>$F42="SI"</formula>
    </cfRule>
  </conditionalFormatting>
  <conditionalFormatting sqref="E43:G43">
    <cfRule type="expression" dxfId="897" priority="34">
      <formula>$F43="SI"</formula>
    </cfRule>
  </conditionalFormatting>
  <conditionalFormatting sqref="C44:G44">
    <cfRule type="expression" dxfId="896" priority="35">
      <formula>$E44="SI"</formula>
    </cfRule>
  </conditionalFormatting>
  <conditionalFormatting sqref="C45:G45">
    <cfRule type="expression" dxfId="895" priority="36">
      <formula>$E45="SI"</formula>
    </cfRule>
  </conditionalFormatting>
  <conditionalFormatting sqref="C46:G46">
    <cfRule type="expression" dxfId="894" priority="37">
      <formula>$E46="SI"</formula>
    </cfRule>
  </conditionalFormatting>
  <conditionalFormatting sqref="C47:G47">
    <cfRule type="expression" dxfId="893" priority="38">
      <formula>$E47="SI"</formula>
    </cfRule>
  </conditionalFormatting>
  <conditionalFormatting sqref="C48:G48">
    <cfRule type="expression" dxfId="892" priority="39">
      <formula>$E48="SI"</formula>
    </cfRule>
  </conditionalFormatting>
  <conditionalFormatting sqref="D49:G49">
    <cfRule type="expression" dxfId="891" priority="40">
      <formula>$E49="SI"</formula>
    </cfRule>
  </conditionalFormatting>
  <conditionalFormatting sqref="D50:G50">
    <cfRule type="expression" dxfId="890" priority="41">
      <formula>$E50="SI"</formula>
    </cfRule>
  </conditionalFormatting>
  <conditionalFormatting sqref="C51:G51">
    <cfRule type="expression" dxfId="889" priority="42">
      <formula>$E51="SI"</formula>
    </cfRule>
  </conditionalFormatting>
  <conditionalFormatting sqref="C52:G52">
    <cfRule type="expression" dxfId="888" priority="43">
      <formula>$E52="SI"</formula>
    </cfRule>
  </conditionalFormatting>
  <conditionalFormatting sqref="C53:G53">
    <cfRule type="expression" dxfId="887" priority="44">
      <formula>$E53="SI"</formula>
    </cfRule>
  </conditionalFormatting>
  <conditionalFormatting sqref="C54:G54">
    <cfRule type="expression" dxfId="886" priority="45">
      <formula>$E54="SI"</formula>
    </cfRule>
  </conditionalFormatting>
  <conditionalFormatting sqref="C55:G55">
    <cfRule type="expression" dxfId="885" priority="46">
      <formula>$E55="SI"</formula>
    </cfRule>
  </conditionalFormatting>
  <conditionalFormatting sqref="D56:G56">
    <cfRule type="expression" dxfId="884" priority="47">
      <formula>$E56="SI"</formula>
    </cfRule>
  </conditionalFormatting>
  <conditionalFormatting sqref="D57:G57">
    <cfRule type="expression" dxfId="883" priority="48">
      <formula>$E57="SI"</formula>
    </cfRule>
  </conditionalFormatting>
  <conditionalFormatting sqref="C58:G58">
    <cfRule type="expression" dxfId="882" priority="49">
      <formula>$E58="SI"</formula>
    </cfRule>
  </conditionalFormatting>
  <dataValidations count="2">
    <dataValidation type="list" allowBlank="1" showErrorMessage="1" sqref="E10:E58" xr:uid="{00000000-0002-0000-0200-000000000000}">
      <formula1>"SI,NO"</formula1>
    </dataValidation>
    <dataValidation type="list" allowBlank="1" showErrorMessage="1" sqref="S10:S58" xr:uid="{00000000-0002-0000-0200-000001000000}">
      <formula1>"Reutilización,Reciclaje,Compostaje,Valorización energética,Donación,No se valoriza,otro"</formula1>
    </dataValidation>
  </dataValidations>
  <pageMargins left="0.25" right="0.25" top="0.75" bottom="0.75" header="0" footer="0"/>
  <pageSetup scale="3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76"/>
  <sheetViews>
    <sheetView showGridLines="0" workbookViewId="0">
      <selection sqref="A1:B5"/>
    </sheetView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'MES 1'!A1</f>
        <v>LOGO EMPRESA</v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2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 t="s">
        <v>42</v>
      </c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 t="s">
        <v>46</v>
      </c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881" priority="1">
      <formula>$E11="SI"</formula>
    </cfRule>
  </conditionalFormatting>
  <conditionalFormatting sqref="D12:G12">
    <cfRule type="expression" dxfId="880" priority="2">
      <formula>$E12="SI"</formula>
    </cfRule>
  </conditionalFormatting>
  <conditionalFormatting sqref="C13:G13">
    <cfRule type="expression" dxfId="879" priority="3">
      <formula>$E13="SI"</formula>
    </cfRule>
  </conditionalFormatting>
  <conditionalFormatting sqref="D14:G14">
    <cfRule type="expression" dxfId="878" priority="4">
      <formula>$E14="SI"</formula>
    </cfRule>
  </conditionalFormatting>
  <conditionalFormatting sqref="D15:G15">
    <cfRule type="expression" dxfId="877" priority="5">
      <formula>$E15="SI"</formula>
    </cfRule>
  </conditionalFormatting>
  <conditionalFormatting sqref="C16:G16">
    <cfRule type="expression" dxfId="876" priority="6">
      <formula>$E16="SI"</formula>
    </cfRule>
  </conditionalFormatting>
  <conditionalFormatting sqref="C17:G17">
    <cfRule type="expression" dxfId="875" priority="7">
      <formula>$E17="SI"</formula>
    </cfRule>
  </conditionalFormatting>
  <conditionalFormatting sqref="D18:G18">
    <cfRule type="expression" dxfId="874" priority="8">
      <formula>$E18="SI"</formula>
    </cfRule>
  </conditionalFormatting>
  <conditionalFormatting sqref="D19:G19">
    <cfRule type="expression" dxfId="873" priority="9">
      <formula>$E19="SI"</formula>
    </cfRule>
  </conditionalFormatting>
  <conditionalFormatting sqref="D20:G20">
    <cfRule type="expression" dxfId="872" priority="10">
      <formula>$E20="SI"</formula>
    </cfRule>
  </conditionalFormatting>
  <conditionalFormatting sqref="D21:G21">
    <cfRule type="expression" dxfId="871" priority="11">
      <formula>$E21="SI"</formula>
    </cfRule>
  </conditionalFormatting>
  <conditionalFormatting sqref="C22:G22">
    <cfRule type="expression" dxfId="870" priority="12">
      <formula>$E22="SI"</formula>
    </cfRule>
  </conditionalFormatting>
  <conditionalFormatting sqref="D23:G23">
    <cfRule type="expression" dxfId="869" priority="13">
      <formula>$E23="SI"</formula>
    </cfRule>
  </conditionalFormatting>
  <conditionalFormatting sqref="D24:G24">
    <cfRule type="expression" dxfId="868" priority="14">
      <formula>$E24="SI"</formula>
    </cfRule>
  </conditionalFormatting>
  <conditionalFormatting sqref="D25:G25">
    <cfRule type="expression" dxfId="867" priority="15">
      <formula>$E25="SI"</formula>
    </cfRule>
  </conditionalFormatting>
  <conditionalFormatting sqref="D26:G26">
    <cfRule type="expression" dxfId="866" priority="16">
      <formula>$E26="SI"</formula>
    </cfRule>
  </conditionalFormatting>
  <conditionalFormatting sqref="D27:G27">
    <cfRule type="expression" dxfId="865" priority="17">
      <formula>$E27="SI"</formula>
    </cfRule>
  </conditionalFormatting>
  <conditionalFormatting sqref="D28:G28">
    <cfRule type="expression" dxfId="864" priority="18">
      <formula>$E28="SI"</formula>
    </cfRule>
  </conditionalFormatting>
  <conditionalFormatting sqref="D29:G29">
    <cfRule type="expression" dxfId="863" priority="19">
      <formula>$E29="SI"</formula>
    </cfRule>
  </conditionalFormatting>
  <conditionalFormatting sqref="D30:G30">
    <cfRule type="expression" dxfId="862" priority="20">
      <formula>$E30="SI"</formula>
    </cfRule>
  </conditionalFormatting>
  <conditionalFormatting sqref="D31:G31">
    <cfRule type="expression" dxfId="861" priority="21">
      <formula>$E31="SI"</formula>
    </cfRule>
  </conditionalFormatting>
  <conditionalFormatting sqref="D32:G32">
    <cfRule type="expression" dxfId="860" priority="22">
      <formula>$E32="SI"</formula>
    </cfRule>
  </conditionalFormatting>
  <conditionalFormatting sqref="C32">
    <cfRule type="expression" dxfId="859" priority="23">
      <formula>$E32="SI"</formula>
    </cfRule>
  </conditionalFormatting>
  <conditionalFormatting sqref="C33:G33">
    <cfRule type="expression" dxfId="858" priority="24">
      <formula>$E33="SI"</formula>
    </cfRule>
  </conditionalFormatting>
  <conditionalFormatting sqref="C34:G34">
    <cfRule type="expression" dxfId="857" priority="25">
      <formula>$E34="SI"</formula>
    </cfRule>
  </conditionalFormatting>
  <conditionalFormatting sqref="C35:G35">
    <cfRule type="expression" dxfId="856" priority="26">
      <formula>$E35="SI"</formula>
    </cfRule>
  </conditionalFormatting>
  <conditionalFormatting sqref="D36:G36">
    <cfRule type="expression" dxfId="855" priority="27">
      <formula>$E36="SI"</formula>
    </cfRule>
  </conditionalFormatting>
  <conditionalFormatting sqref="D37:G37">
    <cfRule type="expression" dxfId="854" priority="28">
      <formula>$E37="SI"</formula>
    </cfRule>
  </conditionalFormatting>
  <conditionalFormatting sqref="C38:G38">
    <cfRule type="expression" dxfId="853" priority="29">
      <formula>$E38="SI"</formula>
    </cfRule>
  </conditionalFormatting>
  <conditionalFormatting sqref="C39:G39">
    <cfRule type="expression" dxfId="852" priority="30">
      <formula>$E39="SI"</formula>
    </cfRule>
  </conditionalFormatting>
  <conditionalFormatting sqref="C40:G40">
    <cfRule type="expression" dxfId="851" priority="31">
      <formula>$E40="SI"</formula>
    </cfRule>
  </conditionalFormatting>
  <conditionalFormatting sqref="E41:G41 M41:M43 P41:P43 S41:S43">
    <cfRule type="expression" dxfId="850" priority="32">
      <formula>$F41="SI"</formula>
    </cfRule>
  </conditionalFormatting>
  <conditionalFormatting sqref="E42:G42">
    <cfRule type="expression" dxfId="849" priority="33">
      <formula>$F42="SI"</formula>
    </cfRule>
  </conditionalFormatting>
  <conditionalFormatting sqref="E43:G43">
    <cfRule type="expression" dxfId="848" priority="34">
      <formula>$F43="SI"</formula>
    </cfRule>
  </conditionalFormatting>
  <conditionalFormatting sqref="C44:G44">
    <cfRule type="expression" dxfId="847" priority="35">
      <formula>$E44="SI"</formula>
    </cfRule>
  </conditionalFormatting>
  <conditionalFormatting sqref="C45:G45">
    <cfRule type="expression" dxfId="846" priority="36">
      <formula>$E45="SI"</formula>
    </cfRule>
  </conditionalFormatting>
  <conditionalFormatting sqref="C46:G46">
    <cfRule type="expression" dxfId="845" priority="37">
      <formula>$E46="SI"</formula>
    </cfRule>
  </conditionalFormatting>
  <conditionalFormatting sqref="C47:G47">
    <cfRule type="expression" dxfId="844" priority="38">
      <formula>$E47="SI"</formula>
    </cfRule>
  </conditionalFormatting>
  <conditionalFormatting sqref="C48:G48">
    <cfRule type="expression" dxfId="843" priority="39">
      <formula>$E48="SI"</formula>
    </cfRule>
  </conditionalFormatting>
  <conditionalFormatting sqref="D49:G49">
    <cfRule type="expression" dxfId="842" priority="40">
      <formula>$E49="SI"</formula>
    </cfRule>
  </conditionalFormatting>
  <conditionalFormatting sqref="D50:G50">
    <cfRule type="expression" dxfId="841" priority="41">
      <formula>$E50="SI"</formula>
    </cfRule>
  </conditionalFormatting>
  <conditionalFormatting sqref="C51:G51">
    <cfRule type="expression" dxfId="840" priority="42">
      <formula>$E51="SI"</formula>
    </cfRule>
  </conditionalFormatting>
  <conditionalFormatting sqref="C52:G52">
    <cfRule type="expression" dxfId="839" priority="43">
      <formula>$E52="SI"</formula>
    </cfRule>
  </conditionalFormatting>
  <conditionalFormatting sqref="C53:G53">
    <cfRule type="expression" dxfId="838" priority="44">
      <formula>$E53="SI"</formula>
    </cfRule>
  </conditionalFormatting>
  <conditionalFormatting sqref="C54:G54">
    <cfRule type="expression" dxfId="837" priority="45">
      <formula>$E54="SI"</formula>
    </cfRule>
  </conditionalFormatting>
  <conditionalFormatting sqref="C55:G55">
    <cfRule type="expression" dxfId="836" priority="46">
      <formula>$E55="SI"</formula>
    </cfRule>
  </conditionalFormatting>
  <conditionalFormatting sqref="D56:G56">
    <cfRule type="expression" dxfId="835" priority="47">
      <formula>$E56="SI"</formula>
    </cfRule>
  </conditionalFormatting>
  <conditionalFormatting sqref="D57:G57">
    <cfRule type="expression" dxfId="834" priority="48">
      <formula>$E57="SI"</formula>
    </cfRule>
  </conditionalFormatting>
  <conditionalFormatting sqref="C58:G58">
    <cfRule type="expression" dxfId="833" priority="49">
      <formula>$E58="SI"</formula>
    </cfRule>
  </conditionalFormatting>
  <dataValidations count="2">
    <dataValidation type="list" allowBlank="1" showErrorMessage="1" sqref="E10:E58" xr:uid="{00000000-0002-0000-0300-000000000000}">
      <formula1>"SI,NO"</formula1>
    </dataValidation>
    <dataValidation type="list" allowBlank="1" showErrorMessage="1" sqref="S10:S58" xr:uid="{00000000-0002-0000-03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976"/>
  <sheetViews>
    <sheetView showGridLines="0" workbookViewId="0">
      <selection sqref="A1:B5"/>
    </sheetView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'MES 2'!A1</f>
        <v>LOGO EMPRESA</v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3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832" priority="1">
      <formula>$E11="SI"</formula>
    </cfRule>
  </conditionalFormatting>
  <conditionalFormatting sqref="D12:G12">
    <cfRule type="expression" dxfId="831" priority="2">
      <formula>$E12="SI"</formula>
    </cfRule>
  </conditionalFormatting>
  <conditionalFormatting sqref="C13:G13">
    <cfRule type="expression" dxfId="830" priority="3">
      <formula>$E13="SI"</formula>
    </cfRule>
  </conditionalFormatting>
  <conditionalFormatting sqref="D14:G14">
    <cfRule type="expression" dxfId="829" priority="4">
      <formula>$E14="SI"</formula>
    </cfRule>
  </conditionalFormatting>
  <conditionalFormatting sqref="D15:G15">
    <cfRule type="expression" dxfId="828" priority="5">
      <formula>$E15="SI"</formula>
    </cfRule>
  </conditionalFormatting>
  <conditionalFormatting sqref="C16:G16">
    <cfRule type="expression" dxfId="827" priority="6">
      <formula>$E16="SI"</formula>
    </cfRule>
  </conditionalFormatting>
  <conditionalFormatting sqref="C17:G17">
    <cfRule type="expression" dxfId="826" priority="7">
      <formula>$E17="SI"</formula>
    </cfRule>
  </conditionalFormatting>
  <conditionalFormatting sqref="D18:G18">
    <cfRule type="expression" dxfId="825" priority="8">
      <formula>$E18="SI"</formula>
    </cfRule>
  </conditionalFormatting>
  <conditionalFormatting sqref="D19:G19">
    <cfRule type="expression" dxfId="824" priority="9">
      <formula>$E19="SI"</formula>
    </cfRule>
  </conditionalFormatting>
  <conditionalFormatting sqref="D20:G20">
    <cfRule type="expression" dxfId="823" priority="10">
      <formula>$E20="SI"</formula>
    </cfRule>
  </conditionalFormatting>
  <conditionalFormatting sqref="D21:G21">
    <cfRule type="expression" dxfId="822" priority="11">
      <formula>$E21="SI"</formula>
    </cfRule>
  </conditionalFormatting>
  <conditionalFormatting sqref="C22:G22">
    <cfRule type="expression" dxfId="821" priority="12">
      <formula>$E22="SI"</formula>
    </cfRule>
  </conditionalFormatting>
  <conditionalFormatting sqref="D23:G23">
    <cfRule type="expression" dxfId="820" priority="13">
      <formula>$E23="SI"</formula>
    </cfRule>
  </conditionalFormatting>
  <conditionalFormatting sqref="D24:G24">
    <cfRule type="expression" dxfId="819" priority="14">
      <formula>$E24="SI"</formula>
    </cfRule>
  </conditionalFormatting>
  <conditionalFormatting sqref="D25:G25">
    <cfRule type="expression" dxfId="818" priority="15">
      <formula>$E25="SI"</formula>
    </cfRule>
  </conditionalFormatting>
  <conditionalFormatting sqref="D26:G26">
    <cfRule type="expression" dxfId="817" priority="16">
      <formula>$E26="SI"</formula>
    </cfRule>
  </conditionalFormatting>
  <conditionalFormatting sqref="D27:G27">
    <cfRule type="expression" dxfId="816" priority="17">
      <formula>$E27="SI"</formula>
    </cfRule>
  </conditionalFormatting>
  <conditionalFormatting sqref="D28:G28">
    <cfRule type="expression" dxfId="815" priority="18">
      <formula>$E28="SI"</formula>
    </cfRule>
  </conditionalFormatting>
  <conditionalFormatting sqref="D29:G29">
    <cfRule type="expression" dxfId="814" priority="19">
      <formula>$E29="SI"</formula>
    </cfRule>
  </conditionalFormatting>
  <conditionalFormatting sqref="D30:G30">
    <cfRule type="expression" dxfId="813" priority="20">
      <formula>$E30="SI"</formula>
    </cfRule>
  </conditionalFormatting>
  <conditionalFormatting sqref="D31:G31">
    <cfRule type="expression" dxfId="812" priority="21">
      <formula>$E31="SI"</formula>
    </cfRule>
  </conditionalFormatting>
  <conditionalFormatting sqref="D32:G32">
    <cfRule type="expression" dxfId="811" priority="22">
      <formula>$E32="SI"</formula>
    </cfRule>
  </conditionalFormatting>
  <conditionalFormatting sqref="C32">
    <cfRule type="expression" dxfId="810" priority="23">
      <formula>$E32="SI"</formula>
    </cfRule>
  </conditionalFormatting>
  <conditionalFormatting sqref="C33:G33">
    <cfRule type="expression" dxfId="809" priority="24">
      <formula>$E33="SI"</formula>
    </cfRule>
  </conditionalFormatting>
  <conditionalFormatting sqref="C34:G34">
    <cfRule type="expression" dxfId="808" priority="25">
      <formula>$E34="SI"</formula>
    </cfRule>
  </conditionalFormatting>
  <conditionalFormatting sqref="C35:G35">
    <cfRule type="expression" dxfId="807" priority="26">
      <formula>$E35="SI"</formula>
    </cfRule>
  </conditionalFormatting>
  <conditionalFormatting sqref="D36:G36">
    <cfRule type="expression" dxfId="806" priority="27">
      <formula>$E36="SI"</formula>
    </cfRule>
  </conditionalFormatting>
  <conditionalFormatting sqref="D37:G37">
    <cfRule type="expression" dxfId="805" priority="28">
      <formula>$E37="SI"</formula>
    </cfRule>
  </conditionalFormatting>
  <conditionalFormatting sqref="C38:G38">
    <cfRule type="expression" dxfId="804" priority="29">
      <formula>$E38="SI"</formula>
    </cfRule>
  </conditionalFormatting>
  <conditionalFormatting sqref="C39:G39">
    <cfRule type="expression" dxfId="803" priority="30">
      <formula>$E39="SI"</formula>
    </cfRule>
  </conditionalFormatting>
  <conditionalFormatting sqref="C40:G40">
    <cfRule type="expression" dxfId="802" priority="31">
      <formula>$E40="SI"</formula>
    </cfRule>
  </conditionalFormatting>
  <conditionalFormatting sqref="E41:G41 M41:M43 P41:P43 S41:S43">
    <cfRule type="expression" dxfId="801" priority="32">
      <formula>$F41="SI"</formula>
    </cfRule>
  </conditionalFormatting>
  <conditionalFormatting sqref="E42:G42">
    <cfRule type="expression" dxfId="800" priority="33">
      <formula>$F42="SI"</formula>
    </cfRule>
  </conditionalFormatting>
  <conditionalFormatting sqref="E43:G43">
    <cfRule type="expression" dxfId="799" priority="34">
      <formula>$F43="SI"</formula>
    </cfRule>
  </conditionalFormatting>
  <conditionalFormatting sqref="C44:G44">
    <cfRule type="expression" dxfId="798" priority="35">
      <formula>$E44="SI"</formula>
    </cfRule>
  </conditionalFormatting>
  <conditionalFormatting sqref="C45:G45">
    <cfRule type="expression" dxfId="797" priority="36">
      <formula>$E45="SI"</formula>
    </cfRule>
  </conditionalFormatting>
  <conditionalFormatting sqref="C46:G46">
    <cfRule type="expression" dxfId="796" priority="37">
      <formula>$E46="SI"</formula>
    </cfRule>
  </conditionalFormatting>
  <conditionalFormatting sqref="C47:G47">
    <cfRule type="expression" dxfId="795" priority="38">
      <formula>$E47="SI"</formula>
    </cfRule>
  </conditionalFormatting>
  <conditionalFormatting sqref="C48:G48">
    <cfRule type="expression" dxfId="794" priority="39">
      <formula>$E48="SI"</formula>
    </cfRule>
  </conditionalFormatting>
  <conditionalFormatting sqref="D49:G49">
    <cfRule type="expression" dxfId="793" priority="40">
      <formula>$E49="SI"</formula>
    </cfRule>
  </conditionalFormatting>
  <conditionalFormatting sqref="D50:G50">
    <cfRule type="expression" dxfId="792" priority="41">
      <formula>$E50="SI"</formula>
    </cfRule>
  </conditionalFormatting>
  <conditionalFormatting sqref="C51:G51">
    <cfRule type="expression" dxfId="791" priority="42">
      <formula>$E51="SI"</formula>
    </cfRule>
  </conditionalFormatting>
  <conditionalFormatting sqref="C52:G52">
    <cfRule type="expression" dxfId="790" priority="43">
      <formula>$E52="SI"</formula>
    </cfRule>
  </conditionalFormatting>
  <conditionalFormatting sqref="C53:G53">
    <cfRule type="expression" dxfId="789" priority="44">
      <formula>$E53="SI"</formula>
    </cfRule>
  </conditionalFormatting>
  <conditionalFormatting sqref="C54:G54">
    <cfRule type="expression" dxfId="788" priority="45">
      <formula>$E54="SI"</formula>
    </cfRule>
  </conditionalFormatting>
  <conditionalFormatting sqref="C55:G55">
    <cfRule type="expression" dxfId="787" priority="46">
      <formula>$E55="SI"</formula>
    </cfRule>
  </conditionalFormatting>
  <conditionalFormatting sqref="D56:G56">
    <cfRule type="expression" dxfId="786" priority="47">
      <formula>$E56="SI"</formula>
    </cfRule>
  </conditionalFormatting>
  <conditionalFormatting sqref="D57:G57">
    <cfRule type="expression" dxfId="785" priority="48">
      <formula>$E57="SI"</formula>
    </cfRule>
  </conditionalFormatting>
  <conditionalFormatting sqref="C58:G58">
    <cfRule type="expression" dxfId="784" priority="49">
      <formula>$E58="SI"</formula>
    </cfRule>
  </conditionalFormatting>
  <dataValidations count="2">
    <dataValidation type="list" allowBlank="1" showErrorMessage="1" sqref="E10:E58" xr:uid="{00000000-0002-0000-0400-000000000000}">
      <formula1>"SI,NO"</formula1>
    </dataValidation>
    <dataValidation type="list" allowBlank="1" showErrorMessage="1" sqref="S10:S58" xr:uid="{00000000-0002-0000-04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976"/>
  <sheetViews>
    <sheetView showGridLines="0" workbookViewId="0">
      <selection sqref="A1:B5"/>
    </sheetView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4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29"/>
      <c r="I116" s="129"/>
      <c r="J116" s="129"/>
      <c r="K116" s="129"/>
      <c r="L116" s="129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29"/>
      <c r="I117" s="129"/>
      <c r="J117" s="129"/>
      <c r="K117" s="129"/>
      <c r="L117" s="129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29"/>
      <c r="I118" s="129"/>
      <c r="J118" s="129"/>
      <c r="K118" s="129"/>
      <c r="L118" s="129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29"/>
      <c r="I119" s="129"/>
      <c r="J119" s="129"/>
      <c r="K119" s="129"/>
      <c r="L119" s="129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29"/>
      <c r="I120" s="129"/>
      <c r="J120" s="129"/>
      <c r="K120" s="129"/>
      <c r="L120" s="129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29"/>
      <c r="I121" s="129"/>
      <c r="J121" s="129"/>
      <c r="K121" s="129"/>
      <c r="L121" s="129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29"/>
      <c r="I122" s="129"/>
      <c r="J122" s="129"/>
      <c r="K122" s="129"/>
      <c r="L122" s="129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29"/>
      <c r="I123" s="129"/>
      <c r="J123" s="129"/>
      <c r="K123" s="129"/>
      <c r="L123" s="129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29"/>
      <c r="I124" s="129"/>
      <c r="J124" s="129"/>
      <c r="K124" s="129"/>
      <c r="L124" s="129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29"/>
      <c r="I125" s="129"/>
      <c r="J125" s="129"/>
      <c r="K125" s="129"/>
      <c r="L125" s="129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29"/>
      <c r="I126" s="129"/>
      <c r="J126" s="129"/>
      <c r="K126" s="129"/>
      <c r="L126" s="129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29"/>
      <c r="I127" s="129"/>
      <c r="J127" s="129"/>
      <c r="K127" s="129"/>
      <c r="L127" s="129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29"/>
      <c r="I128" s="129"/>
      <c r="J128" s="129"/>
      <c r="K128" s="129"/>
      <c r="L128" s="129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29"/>
      <c r="I129" s="129"/>
      <c r="J129" s="129"/>
      <c r="K129" s="129"/>
      <c r="L129" s="129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29"/>
      <c r="I130" s="129"/>
      <c r="J130" s="129"/>
      <c r="K130" s="129"/>
      <c r="L130" s="129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29"/>
      <c r="I131" s="129"/>
      <c r="J131" s="129"/>
      <c r="K131" s="129"/>
      <c r="L131" s="129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29"/>
      <c r="I132" s="129"/>
      <c r="J132" s="129"/>
      <c r="K132" s="129"/>
      <c r="L132" s="129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29"/>
      <c r="I133" s="129"/>
      <c r="J133" s="129"/>
      <c r="K133" s="129"/>
      <c r="L133" s="129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29"/>
      <c r="I134" s="129"/>
      <c r="J134" s="129"/>
      <c r="K134" s="129"/>
      <c r="L134" s="129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29"/>
      <c r="I135" s="129"/>
      <c r="J135" s="129"/>
      <c r="K135" s="129"/>
      <c r="L135" s="129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29"/>
      <c r="I136" s="129"/>
      <c r="J136" s="129"/>
      <c r="K136" s="129"/>
      <c r="L136" s="129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29"/>
      <c r="I137" s="129"/>
      <c r="J137" s="129"/>
      <c r="K137" s="129"/>
      <c r="L137" s="129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29"/>
      <c r="I138" s="129"/>
      <c r="J138" s="129"/>
      <c r="K138" s="129"/>
      <c r="L138" s="129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29"/>
      <c r="I139" s="129"/>
      <c r="J139" s="129"/>
      <c r="K139" s="129"/>
      <c r="L139" s="129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29"/>
      <c r="I140" s="129"/>
      <c r="J140" s="129"/>
      <c r="K140" s="129"/>
      <c r="L140" s="129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29"/>
      <c r="I141" s="129"/>
      <c r="J141" s="129"/>
      <c r="K141" s="129"/>
      <c r="L141" s="129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29"/>
      <c r="I142" s="129"/>
      <c r="J142" s="129"/>
      <c r="K142" s="129"/>
      <c r="L142" s="129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29"/>
      <c r="I143" s="129"/>
      <c r="J143" s="129"/>
      <c r="K143" s="129"/>
      <c r="L143" s="129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29"/>
      <c r="I144" s="129"/>
      <c r="J144" s="129"/>
      <c r="K144" s="129"/>
      <c r="L144" s="129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29"/>
      <c r="I145" s="129"/>
      <c r="J145" s="129"/>
      <c r="K145" s="129"/>
      <c r="L145" s="129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29"/>
      <c r="I146" s="129"/>
      <c r="J146" s="129"/>
      <c r="K146" s="129"/>
      <c r="L146" s="129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29"/>
      <c r="I147" s="129"/>
      <c r="J147" s="129"/>
      <c r="K147" s="129"/>
      <c r="L147" s="129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29"/>
      <c r="I148" s="129"/>
      <c r="J148" s="129"/>
      <c r="K148" s="129"/>
      <c r="L148" s="129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29"/>
      <c r="I149" s="129"/>
      <c r="J149" s="129"/>
      <c r="K149" s="129"/>
      <c r="L149" s="129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29"/>
      <c r="I150" s="129"/>
      <c r="J150" s="129"/>
      <c r="K150" s="129"/>
      <c r="L150" s="129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29"/>
      <c r="I151" s="129"/>
      <c r="J151" s="129"/>
      <c r="K151" s="129"/>
      <c r="L151" s="129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29"/>
      <c r="I152" s="129"/>
      <c r="J152" s="129"/>
      <c r="K152" s="129"/>
      <c r="L152" s="129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29"/>
      <c r="I153" s="129"/>
      <c r="J153" s="129"/>
      <c r="K153" s="129"/>
      <c r="L153" s="129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29"/>
      <c r="I154" s="129"/>
      <c r="J154" s="129"/>
      <c r="K154" s="129"/>
      <c r="L154" s="129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29"/>
      <c r="I155" s="129"/>
      <c r="J155" s="129"/>
      <c r="K155" s="129"/>
      <c r="L155" s="129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29"/>
      <c r="I156" s="129"/>
      <c r="J156" s="129"/>
      <c r="K156" s="129"/>
      <c r="L156" s="129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29"/>
      <c r="I157" s="129"/>
      <c r="J157" s="129"/>
      <c r="K157" s="129"/>
      <c r="L157" s="129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29"/>
      <c r="I158" s="129"/>
      <c r="J158" s="129"/>
      <c r="K158" s="129"/>
      <c r="L158" s="129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29"/>
      <c r="I159" s="129"/>
      <c r="J159" s="129"/>
      <c r="K159" s="129"/>
      <c r="L159" s="129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29"/>
      <c r="I160" s="129"/>
      <c r="J160" s="129"/>
      <c r="K160" s="129"/>
      <c r="L160" s="129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29"/>
      <c r="I161" s="129"/>
      <c r="J161" s="129"/>
      <c r="K161" s="129"/>
      <c r="L161" s="129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29"/>
      <c r="I162" s="129"/>
      <c r="J162" s="129"/>
      <c r="K162" s="129"/>
      <c r="L162" s="129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29"/>
      <c r="I163" s="129"/>
      <c r="J163" s="129"/>
      <c r="K163" s="129"/>
      <c r="L163" s="129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29"/>
      <c r="I164" s="129"/>
      <c r="J164" s="129"/>
      <c r="K164" s="129"/>
      <c r="L164" s="129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29"/>
      <c r="I165" s="129"/>
      <c r="J165" s="129"/>
      <c r="K165" s="129"/>
      <c r="L165" s="129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29"/>
      <c r="I166" s="129"/>
      <c r="J166" s="129"/>
      <c r="K166" s="129"/>
      <c r="L166" s="129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29"/>
      <c r="I167" s="129"/>
      <c r="J167" s="129"/>
      <c r="K167" s="129"/>
      <c r="L167" s="129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29"/>
      <c r="I168" s="129"/>
      <c r="J168" s="129"/>
      <c r="K168" s="129"/>
      <c r="L168" s="129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29"/>
      <c r="I169" s="129"/>
      <c r="J169" s="129"/>
      <c r="K169" s="129"/>
      <c r="L169" s="129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29"/>
      <c r="I170" s="129"/>
      <c r="J170" s="129"/>
      <c r="K170" s="129"/>
      <c r="L170" s="129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29"/>
      <c r="I171" s="129"/>
      <c r="J171" s="129"/>
      <c r="K171" s="129"/>
      <c r="L171" s="129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29"/>
      <c r="I172" s="129"/>
      <c r="J172" s="129"/>
      <c r="K172" s="129"/>
      <c r="L172" s="129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29"/>
      <c r="I173" s="129"/>
      <c r="J173" s="129"/>
      <c r="K173" s="129"/>
      <c r="L173" s="129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29"/>
      <c r="I174" s="129"/>
      <c r="J174" s="129"/>
      <c r="K174" s="129"/>
      <c r="L174" s="129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29"/>
      <c r="I175" s="129"/>
      <c r="J175" s="129"/>
      <c r="K175" s="129"/>
      <c r="L175" s="129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29"/>
      <c r="I176" s="129"/>
      <c r="J176" s="129"/>
      <c r="K176" s="129"/>
      <c r="L176" s="129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29"/>
      <c r="I177" s="129"/>
      <c r="J177" s="129"/>
      <c r="K177" s="129"/>
      <c r="L177" s="129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29"/>
      <c r="I178" s="129"/>
      <c r="J178" s="129"/>
      <c r="K178" s="129"/>
      <c r="L178" s="129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29"/>
      <c r="I179" s="129"/>
      <c r="J179" s="129"/>
      <c r="K179" s="129"/>
      <c r="L179" s="129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29"/>
      <c r="I180" s="129"/>
      <c r="J180" s="129"/>
      <c r="K180" s="129"/>
      <c r="L180" s="129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29"/>
      <c r="I181" s="129"/>
      <c r="J181" s="129"/>
      <c r="K181" s="129"/>
      <c r="L181" s="129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29"/>
      <c r="I182" s="129"/>
      <c r="J182" s="129"/>
      <c r="K182" s="129"/>
      <c r="L182" s="129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29"/>
      <c r="I183" s="129"/>
      <c r="J183" s="129"/>
      <c r="K183" s="129"/>
      <c r="L183" s="129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29"/>
      <c r="I184" s="129"/>
      <c r="J184" s="129"/>
      <c r="K184" s="129"/>
      <c r="L184" s="129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29"/>
      <c r="I185" s="129"/>
      <c r="J185" s="129"/>
      <c r="K185" s="129"/>
      <c r="L185" s="129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29"/>
      <c r="I186" s="129"/>
      <c r="J186" s="129"/>
      <c r="K186" s="129"/>
      <c r="L186" s="129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29"/>
      <c r="I187" s="129"/>
      <c r="J187" s="129"/>
      <c r="K187" s="129"/>
      <c r="L187" s="129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29"/>
      <c r="I188" s="129"/>
      <c r="J188" s="129"/>
      <c r="K188" s="129"/>
      <c r="L188" s="129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29"/>
      <c r="I189" s="129"/>
      <c r="J189" s="129"/>
      <c r="K189" s="129"/>
      <c r="L189" s="129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29"/>
      <c r="I190" s="129"/>
      <c r="J190" s="129"/>
      <c r="K190" s="129"/>
      <c r="L190" s="129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29"/>
      <c r="I191" s="129"/>
      <c r="J191" s="129"/>
      <c r="K191" s="129"/>
      <c r="L191" s="129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29"/>
      <c r="I192" s="129"/>
      <c r="J192" s="129"/>
      <c r="K192" s="129"/>
      <c r="L192" s="129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29"/>
      <c r="I193" s="129"/>
      <c r="J193" s="129"/>
      <c r="K193" s="129"/>
      <c r="L193" s="129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29"/>
      <c r="I194" s="129"/>
      <c r="J194" s="129"/>
      <c r="K194" s="129"/>
      <c r="L194" s="129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29"/>
      <c r="I195" s="129"/>
      <c r="J195" s="129"/>
      <c r="K195" s="129"/>
      <c r="L195" s="129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29"/>
      <c r="I196" s="129"/>
      <c r="J196" s="129"/>
      <c r="K196" s="129"/>
      <c r="L196" s="129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29"/>
      <c r="I197" s="129"/>
      <c r="J197" s="129"/>
      <c r="K197" s="129"/>
      <c r="L197" s="129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29"/>
      <c r="I198" s="129"/>
      <c r="J198" s="129"/>
      <c r="K198" s="129"/>
      <c r="L198" s="129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29"/>
      <c r="I199" s="129"/>
      <c r="J199" s="129"/>
      <c r="K199" s="129"/>
      <c r="L199" s="129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29"/>
      <c r="I200" s="129"/>
      <c r="J200" s="129"/>
      <c r="K200" s="129"/>
      <c r="L200" s="129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29"/>
      <c r="I201" s="129"/>
      <c r="J201" s="129"/>
      <c r="K201" s="129"/>
      <c r="L201" s="129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29"/>
      <c r="I202" s="129"/>
      <c r="J202" s="129"/>
      <c r="K202" s="129"/>
      <c r="L202" s="129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29"/>
      <c r="I203" s="129"/>
      <c r="J203" s="129"/>
      <c r="K203" s="129"/>
      <c r="L203" s="129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29"/>
      <c r="I204" s="129"/>
      <c r="J204" s="129"/>
      <c r="K204" s="129"/>
      <c r="L204" s="129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29"/>
      <c r="I205" s="129"/>
      <c r="J205" s="129"/>
      <c r="K205" s="129"/>
      <c r="L205" s="129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29"/>
      <c r="I206" s="129"/>
      <c r="J206" s="129"/>
      <c r="K206" s="129"/>
      <c r="L206" s="129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29"/>
      <c r="I207" s="129"/>
      <c r="J207" s="129"/>
      <c r="K207" s="129"/>
      <c r="L207" s="129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29"/>
      <c r="I208" s="129"/>
      <c r="J208" s="129"/>
      <c r="K208" s="129"/>
      <c r="L208" s="129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29"/>
      <c r="I209" s="129"/>
      <c r="J209" s="129"/>
      <c r="K209" s="129"/>
      <c r="L209" s="129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29"/>
      <c r="I210" s="129"/>
      <c r="J210" s="129"/>
      <c r="K210" s="129"/>
      <c r="L210" s="129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29"/>
      <c r="I211" s="129"/>
      <c r="J211" s="129"/>
      <c r="K211" s="129"/>
      <c r="L211" s="129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29"/>
      <c r="I212" s="129"/>
      <c r="J212" s="129"/>
      <c r="K212" s="129"/>
      <c r="L212" s="129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29"/>
      <c r="I213" s="129"/>
      <c r="J213" s="129"/>
      <c r="K213" s="129"/>
      <c r="L213" s="129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29"/>
      <c r="I214" s="129"/>
      <c r="J214" s="129"/>
      <c r="K214" s="129"/>
      <c r="L214" s="129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29"/>
      <c r="I215" s="129"/>
      <c r="J215" s="129"/>
      <c r="K215" s="129"/>
      <c r="L215" s="129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29"/>
      <c r="I216" s="129"/>
      <c r="J216" s="129"/>
      <c r="K216" s="129"/>
      <c r="L216" s="129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29"/>
      <c r="I217" s="129"/>
      <c r="J217" s="129"/>
      <c r="K217" s="129"/>
      <c r="L217" s="129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29"/>
      <c r="I218" s="129"/>
      <c r="J218" s="129"/>
      <c r="K218" s="129"/>
      <c r="L218" s="129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29"/>
      <c r="I219" s="129"/>
      <c r="J219" s="129"/>
      <c r="K219" s="129"/>
      <c r="L219" s="129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29"/>
      <c r="I220" s="129"/>
      <c r="J220" s="129"/>
      <c r="K220" s="129"/>
      <c r="L220" s="129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29"/>
      <c r="I221" s="129"/>
      <c r="J221" s="129"/>
      <c r="K221" s="129"/>
      <c r="L221" s="129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29"/>
      <c r="I222" s="129"/>
      <c r="J222" s="129"/>
      <c r="K222" s="129"/>
      <c r="L222" s="129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29"/>
      <c r="I223" s="129"/>
      <c r="J223" s="129"/>
      <c r="K223" s="129"/>
      <c r="L223" s="129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29"/>
      <c r="I224" s="129"/>
      <c r="J224" s="129"/>
      <c r="K224" s="129"/>
      <c r="L224" s="129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29"/>
      <c r="I225" s="129"/>
      <c r="J225" s="129"/>
      <c r="K225" s="129"/>
      <c r="L225" s="129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29"/>
      <c r="I226" s="129"/>
      <c r="J226" s="129"/>
      <c r="K226" s="129"/>
      <c r="L226" s="129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29"/>
      <c r="I227" s="129"/>
      <c r="J227" s="129"/>
      <c r="K227" s="129"/>
      <c r="L227" s="129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29"/>
      <c r="I228" s="129"/>
      <c r="J228" s="129"/>
      <c r="K228" s="129"/>
      <c r="L228" s="129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29"/>
      <c r="I229" s="129"/>
      <c r="J229" s="129"/>
      <c r="K229" s="129"/>
      <c r="L229" s="129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29"/>
      <c r="I230" s="129"/>
      <c r="J230" s="129"/>
      <c r="K230" s="129"/>
      <c r="L230" s="129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29"/>
      <c r="I231" s="129"/>
      <c r="J231" s="129"/>
      <c r="K231" s="129"/>
      <c r="L231" s="129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29"/>
      <c r="I232" s="129"/>
      <c r="J232" s="129"/>
      <c r="K232" s="129"/>
      <c r="L232" s="129"/>
      <c r="M232" s="130"/>
      <c r="P232" s="130"/>
      <c r="S232" s="128"/>
      <c r="T232" s="130"/>
    </row>
    <row r="233" spans="2:20" ht="15.75" customHeight="1">
      <c r="H233" s="129"/>
      <c r="I233" s="129"/>
      <c r="J233" s="129"/>
      <c r="K233" s="129"/>
      <c r="L233" s="129"/>
      <c r="M233" s="130"/>
      <c r="P233" s="130"/>
      <c r="T233" s="130"/>
    </row>
    <row r="234" spans="2:20" ht="15.75" customHeight="1">
      <c r="H234" s="129"/>
      <c r="I234" s="129"/>
      <c r="J234" s="129"/>
      <c r="K234" s="129"/>
      <c r="L234" s="129"/>
      <c r="M234" s="130"/>
      <c r="P234" s="130"/>
      <c r="T234" s="130"/>
    </row>
    <row r="235" spans="2:20" ht="15.75" customHeight="1">
      <c r="H235" s="129"/>
      <c r="I235" s="129"/>
      <c r="J235" s="129"/>
      <c r="K235" s="129"/>
      <c r="L235" s="129"/>
      <c r="M235" s="130"/>
      <c r="P235" s="130"/>
      <c r="T235" s="130"/>
    </row>
    <row r="236" spans="2:20" ht="15.75" customHeight="1">
      <c r="H236" s="129"/>
      <c r="I236" s="129"/>
      <c r="J236" s="129"/>
      <c r="K236" s="129"/>
      <c r="L236" s="129"/>
      <c r="M236" s="130"/>
      <c r="P236" s="130"/>
      <c r="T236" s="130"/>
    </row>
    <row r="237" spans="2:20" ht="15.75" customHeight="1">
      <c r="H237" s="129"/>
      <c r="I237" s="129"/>
      <c r="J237" s="129"/>
      <c r="K237" s="129"/>
      <c r="L237" s="129"/>
      <c r="M237" s="130"/>
      <c r="P237" s="130"/>
      <c r="T237" s="130"/>
    </row>
    <row r="238" spans="2:20" ht="15.75" customHeight="1">
      <c r="H238" s="129"/>
      <c r="I238" s="129"/>
      <c r="J238" s="129"/>
      <c r="K238" s="129"/>
      <c r="L238" s="129"/>
      <c r="M238" s="130"/>
      <c r="P238" s="130"/>
      <c r="T238" s="130"/>
    </row>
    <row r="239" spans="2:20" ht="15.75" customHeight="1">
      <c r="H239" s="129"/>
      <c r="I239" s="129"/>
      <c r="J239" s="129"/>
      <c r="K239" s="129"/>
      <c r="L239" s="129"/>
      <c r="M239" s="130"/>
      <c r="P239" s="130"/>
      <c r="T239" s="130"/>
    </row>
    <row r="240" spans="2:20" ht="15.75" customHeight="1">
      <c r="H240" s="129"/>
      <c r="I240" s="129"/>
      <c r="J240" s="129"/>
      <c r="K240" s="129"/>
      <c r="L240" s="129"/>
      <c r="M240" s="130"/>
      <c r="P240" s="130"/>
      <c r="T240" s="130"/>
    </row>
    <row r="241" spans="8:20" ht="15.75" customHeight="1">
      <c r="H241" s="129"/>
      <c r="I241" s="129"/>
      <c r="J241" s="129"/>
      <c r="K241" s="129"/>
      <c r="L241" s="129"/>
      <c r="M241" s="130"/>
      <c r="P241" s="130"/>
      <c r="T241" s="130"/>
    </row>
    <row r="242" spans="8:20" ht="15.75" customHeight="1">
      <c r="H242" s="129"/>
      <c r="I242" s="129"/>
      <c r="J242" s="129"/>
      <c r="K242" s="129"/>
      <c r="L242" s="129"/>
      <c r="M242" s="130"/>
      <c r="P242" s="130"/>
      <c r="T242" s="130"/>
    </row>
    <row r="243" spans="8:20" ht="15.75" customHeight="1">
      <c r="H243" s="129"/>
      <c r="I243" s="129"/>
      <c r="J243" s="129"/>
      <c r="K243" s="129"/>
      <c r="L243" s="129"/>
      <c r="M243" s="130"/>
      <c r="P243" s="130"/>
      <c r="T243" s="130"/>
    </row>
    <row r="244" spans="8:20" ht="15.75" customHeight="1">
      <c r="H244" s="129"/>
      <c r="I244" s="129"/>
      <c r="J244" s="129"/>
      <c r="K244" s="129"/>
      <c r="L244" s="129"/>
      <c r="M244" s="130"/>
      <c r="P244" s="130"/>
      <c r="T244" s="130"/>
    </row>
    <row r="245" spans="8:20" ht="15.75" customHeight="1">
      <c r="H245" s="129"/>
      <c r="I245" s="129"/>
      <c r="J245" s="129"/>
      <c r="K245" s="129"/>
      <c r="L245" s="129"/>
      <c r="M245" s="130"/>
      <c r="P245" s="130"/>
      <c r="T245" s="130"/>
    </row>
    <row r="246" spans="8:20" ht="15.75" customHeight="1">
      <c r="H246" s="129"/>
      <c r="I246" s="129"/>
      <c r="J246" s="129"/>
      <c r="K246" s="129"/>
      <c r="L246" s="129"/>
      <c r="M246" s="130"/>
      <c r="P246" s="130"/>
      <c r="T246" s="130"/>
    </row>
    <row r="247" spans="8:20" ht="15.75" customHeight="1">
      <c r="H247" s="129"/>
      <c r="I247" s="129"/>
      <c r="J247" s="129"/>
      <c r="K247" s="129"/>
      <c r="L247" s="129"/>
      <c r="M247" s="130"/>
      <c r="P247" s="130"/>
      <c r="T247" s="130"/>
    </row>
    <row r="248" spans="8:20" ht="15.75" customHeight="1">
      <c r="H248" s="129"/>
      <c r="I248" s="129"/>
      <c r="J248" s="129"/>
      <c r="K248" s="129"/>
      <c r="L248" s="129"/>
      <c r="M248" s="130"/>
      <c r="P248" s="130"/>
      <c r="T248" s="130"/>
    </row>
    <row r="249" spans="8:20" ht="15.75" customHeight="1">
      <c r="H249" s="129"/>
      <c r="I249" s="129"/>
      <c r="J249" s="129"/>
      <c r="K249" s="129"/>
      <c r="L249" s="129"/>
      <c r="M249" s="130"/>
      <c r="P249" s="130"/>
      <c r="T249" s="130"/>
    </row>
    <row r="250" spans="8:20" ht="15.75" customHeight="1">
      <c r="H250" s="129"/>
      <c r="I250" s="129"/>
      <c r="J250" s="129"/>
      <c r="K250" s="129"/>
      <c r="L250" s="129"/>
      <c r="M250" s="130"/>
      <c r="P250" s="130"/>
      <c r="T250" s="130"/>
    </row>
    <row r="251" spans="8:20" ht="15.75" customHeight="1">
      <c r="H251" s="129"/>
      <c r="I251" s="129"/>
      <c r="J251" s="129"/>
      <c r="K251" s="129"/>
      <c r="L251" s="129"/>
      <c r="M251" s="130"/>
      <c r="P251" s="130"/>
      <c r="T251" s="130"/>
    </row>
    <row r="252" spans="8:20" ht="15.75" customHeight="1">
      <c r="H252" s="129"/>
      <c r="I252" s="129"/>
      <c r="J252" s="129"/>
      <c r="K252" s="129"/>
      <c r="L252" s="129"/>
      <c r="M252" s="130"/>
      <c r="P252" s="130"/>
      <c r="T252" s="130"/>
    </row>
    <row r="253" spans="8:20" ht="15.75" customHeight="1">
      <c r="H253" s="129"/>
      <c r="I253" s="129"/>
      <c r="J253" s="129"/>
      <c r="K253" s="129"/>
      <c r="L253" s="129"/>
      <c r="M253" s="130"/>
      <c r="P253" s="130"/>
      <c r="T253" s="130"/>
    </row>
    <row r="254" spans="8:20" ht="15.75" customHeight="1">
      <c r="H254" s="129"/>
      <c r="I254" s="129"/>
      <c r="J254" s="129"/>
      <c r="K254" s="129"/>
      <c r="L254" s="129"/>
      <c r="M254" s="130"/>
      <c r="P254" s="130"/>
      <c r="T254" s="130"/>
    </row>
    <row r="255" spans="8:20" ht="15.75" customHeight="1">
      <c r="H255" s="129"/>
      <c r="I255" s="129"/>
      <c r="J255" s="129"/>
      <c r="K255" s="129"/>
      <c r="L255" s="129"/>
      <c r="M255" s="130"/>
      <c r="P255" s="130"/>
      <c r="T255" s="130"/>
    </row>
    <row r="256" spans="8:20" ht="15.75" customHeight="1">
      <c r="H256" s="129"/>
      <c r="I256" s="129"/>
      <c r="J256" s="129"/>
      <c r="K256" s="129"/>
      <c r="L256" s="129"/>
      <c r="M256" s="130"/>
      <c r="P256" s="130"/>
      <c r="T256" s="130"/>
    </row>
    <row r="257" spans="8:20" ht="15.75" customHeight="1">
      <c r="H257" s="129"/>
      <c r="I257" s="129"/>
      <c r="J257" s="129"/>
      <c r="K257" s="129"/>
      <c r="L257" s="129"/>
      <c r="M257" s="130"/>
      <c r="P257" s="130"/>
      <c r="T257" s="130"/>
    </row>
    <row r="258" spans="8:20" ht="15.75" customHeight="1">
      <c r="H258" s="129"/>
      <c r="I258" s="129"/>
      <c r="J258" s="129"/>
      <c r="K258" s="129"/>
      <c r="L258" s="129"/>
      <c r="M258" s="130"/>
      <c r="P258" s="130"/>
      <c r="T258" s="130"/>
    </row>
    <row r="259" spans="8:20" ht="15.75" customHeight="1">
      <c r="H259" s="129"/>
      <c r="I259" s="129"/>
      <c r="J259" s="129"/>
      <c r="K259" s="129"/>
      <c r="L259" s="129"/>
      <c r="M259" s="130"/>
      <c r="P259" s="130"/>
      <c r="T259" s="130"/>
    </row>
    <row r="260" spans="8:20" ht="15.75" customHeight="1">
      <c r="H260" s="129"/>
      <c r="I260" s="129"/>
      <c r="J260" s="129"/>
      <c r="K260" s="129"/>
      <c r="L260" s="129"/>
      <c r="M260" s="130"/>
      <c r="P260" s="130"/>
      <c r="T260" s="130"/>
    </row>
    <row r="261" spans="8:20" ht="15.75" customHeight="1">
      <c r="M261" s="130"/>
      <c r="P261" s="130"/>
      <c r="T261" s="130"/>
    </row>
    <row r="262" spans="8:20" ht="15.75" customHeight="1">
      <c r="M262" s="130"/>
      <c r="P262" s="130"/>
      <c r="T262" s="130"/>
    </row>
    <row r="263" spans="8:20" ht="15.75" customHeight="1">
      <c r="M263" s="130"/>
      <c r="P263" s="130"/>
      <c r="T263" s="130"/>
    </row>
    <row r="264" spans="8:20" ht="15.75" customHeight="1">
      <c r="M264" s="130"/>
      <c r="P264" s="130"/>
      <c r="T264" s="130"/>
    </row>
    <row r="265" spans="8:20" ht="15.75" customHeight="1">
      <c r="M265" s="130"/>
      <c r="P265" s="130"/>
      <c r="T265" s="130"/>
    </row>
    <row r="266" spans="8:20" ht="15.75" customHeight="1">
      <c r="M266" s="130"/>
      <c r="P266" s="130"/>
      <c r="T266" s="130"/>
    </row>
    <row r="267" spans="8:20" ht="15.75" customHeight="1">
      <c r="M267" s="130"/>
      <c r="P267" s="130"/>
      <c r="T267" s="130"/>
    </row>
    <row r="268" spans="8:20" ht="15.75" customHeight="1">
      <c r="M268" s="130"/>
      <c r="P268" s="130"/>
      <c r="T268" s="130"/>
    </row>
    <row r="269" spans="8:20" ht="15.75" customHeight="1">
      <c r="M269" s="130"/>
      <c r="P269" s="130"/>
      <c r="T269" s="130"/>
    </row>
    <row r="270" spans="8:20" ht="15.75" customHeight="1">
      <c r="M270" s="130"/>
      <c r="P270" s="130"/>
      <c r="T270" s="130"/>
    </row>
    <row r="271" spans="8:20" ht="15.75" customHeight="1">
      <c r="M271" s="130"/>
      <c r="P271" s="130"/>
      <c r="T271" s="130"/>
    </row>
    <row r="272" spans="8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783" priority="1">
      <formula>$E11="SI"</formula>
    </cfRule>
  </conditionalFormatting>
  <conditionalFormatting sqref="D12:G12">
    <cfRule type="expression" dxfId="782" priority="2">
      <formula>$E12="SI"</formula>
    </cfRule>
  </conditionalFormatting>
  <conditionalFormatting sqref="C13:G13">
    <cfRule type="expression" dxfId="781" priority="3">
      <formula>$E13="SI"</formula>
    </cfRule>
  </conditionalFormatting>
  <conditionalFormatting sqref="D14:G14">
    <cfRule type="expression" dxfId="780" priority="4">
      <formula>$E14="SI"</formula>
    </cfRule>
  </conditionalFormatting>
  <conditionalFormatting sqref="D15:G15">
    <cfRule type="expression" dxfId="779" priority="5">
      <formula>$E15="SI"</formula>
    </cfRule>
  </conditionalFormatting>
  <conditionalFormatting sqref="C16:G16">
    <cfRule type="expression" dxfId="778" priority="6">
      <formula>$E16="SI"</formula>
    </cfRule>
  </conditionalFormatting>
  <conditionalFormatting sqref="C17:G17">
    <cfRule type="expression" dxfId="777" priority="7">
      <formula>$E17="SI"</formula>
    </cfRule>
  </conditionalFormatting>
  <conditionalFormatting sqref="D18:G18">
    <cfRule type="expression" dxfId="776" priority="8">
      <formula>$E18="SI"</formula>
    </cfRule>
  </conditionalFormatting>
  <conditionalFormatting sqref="D19:G19">
    <cfRule type="expression" dxfId="775" priority="9">
      <formula>$E19="SI"</formula>
    </cfRule>
  </conditionalFormatting>
  <conditionalFormatting sqref="D20:G20">
    <cfRule type="expression" dxfId="774" priority="10">
      <formula>$E20="SI"</formula>
    </cfRule>
  </conditionalFormatting>
  <conditionalFormatting sqref="D21:G21">
    <cfRule type="expression" dxfId="773" priority="11">
      <formula>$E21="SI"</formula>
    </cfRule>
  </conditionalFormatting>
  <conditionalFormatting sqref="C22:G22">
    <cfRule type="expression" dxfId="772" priority="12">
      <formula>$E22="SI"</formula>
    </cfRule>
  </conditionalFormatting>
  <conditionalFormatting sqref="D23:G23">
    <cfRule type="expression" dxfId="771" priority="13">
      <formula>$E23="SI"</formula>
    </cfRule>
  </conditionalFormatting>
  <conditionalFormatting sqref="D24:G24">
    <cfRule type="expression" dxfId="770" priority="14">
      <formula>$E24="SI"</formula>
    </cfRule>
  </conditionalFormatting>
  <conditionalFormatting sqref="D25:G25">
    <cfRule type="expression" dxfId="769" priority="15">
      <formula>$E25="SI"</formula>
    </cfRule>
  </conditionalFormatting>
  <conditionalFormatting sqref="D26:G26">
    <cfRule type="expression" dxfId="768" priority="16">
      <formula>$E26="SI"</formula>
    </cfRule>
  </conditionalFormatting>
  <conditionalFormatting sqref="D27:G27">
    <cfRule type="expression" dxfId="767" priority="17">
      <formula>$E27="SI"</formula>
    </cfRule>
  </conditionalFormatting>
  <conditionalFormatting sqref="D28:G28">
    <cfRule type="expression" dxfId="766" priority="18">
      <formula>$E28="SI"</formula>
    </cfRule>
  </conditionalFormatting>
  <conditionalFormatting sqref="D29:G29">
    <cfRule type="expression" dxfId="765" priority="19">
      <formula>$E29="SI"</formula>
    </cfRule>
  </conditionalFormatting>
  <conditionalFormatting sqref="D30:G30">
    <cfRule type="expression" dxfId="764" priority="20">
      <formula>$E30="SI"</formula>
    </cfRule>
  </conditionalFormatting>
  <conditionalFormatting sqref="D31:G31">
    <cfRule type="expression" dxfId="763" priority="21">
      <formula>$E31="SI"</formula>
    </cfRule>
  </conditionalFormatting>
  <conditionalFormatting sqref="D32:G32">
    <cfRule type="expression" dxfId="762" priority="22">
      <formula>$E32="SI"</formula>
    </cfRule>
  </conditionalFormatting>
  <conditionalFormatting sqref="C32">
    <cfRule type="expression" dxfId="761" priority="23">
      <formula>$E32="SI"</formula>
    </cfRule>
  </conditionalFormatting>
  <conditionalFormatting sqref="C33:G33">
    <cfRule type="expression" dxfId="760" priority="24">
      <formula>$E33="SI"</formula>
    </cfRule>
  </conditionalFormatting>
  <conditionalFormatting sqref="C34:G34">
    <cfRule type="expression" dxfId="759" priority="25">
      <formula>$E34="SI"</formula>
    </cfRule>
  </conditionalFormatting>
  <conditionalFormatting sqref="C35:G35">
    <cfRule type="expression" dxfId="758" priority="26">
      <formula>$E35="SI"</formula>
    </cfRule>
  </conditionalFormatting>
  <conditionalFormatting sqref="D36:G36">
    <cfRule type="expression" dxfId="757" priority="27">
      <formula>$E36="SI"</formula>
    </cfRule>
  </conditionalFormatting>
  <conditionalFormatting sqref="D37:G37">
    <cfRule type="expression" dxfId="756" priority="28">
      <formula>$E37="SI"</formula>
    </cfRule>
  </conditionalFormatting>
  <conditionalFormatting sqref="C38:G38">
    <cfRule type="expression" dxfId="755" priority="29">
      <formula>$E38="SI"</formula>
    </cfRule>
  </conditionalFormatting>
  <conditionalFormatting sqref="C39:G39">
    <cfRule type="expression" dxfId="754" priority="30">
      <formula>$E39="SI"</formula>
    </cfRule>
  </conditionalFormatting>
  <conditionalFormatting sqref="C40:G40">
    <cfRule type="expression" dxfId="753" priority="31">
      <formula>$E40="SI"</formula>
    </cfRule>
  </conditionalFormatting>
  <conditionalFormatting sqref="E41:G41 M41:M43 P41:P43 S41:S43">
    <cfRule type="expression" dxfId="752" priority="32">
      <formula>$F41="SI"</formula>
    </cfRule>
  </conditionalFormatting>
  <conditionalFormatting sqref="E42:G42">
    <cfRule type="expression" dxfId="751" priority="33">
      <formula>$F42="SI"</formula>
    </cfRule>
  </conditionalFormatting>
  <conditionalFormatting sqref="E43:G43">
    <cfRule type="expression" dxfId="750" priority="34">
      <formula>$F43="SI"</formula>
    </cfRule>
  </conditionalFormatting>
  <conditionalFormatting sqref="C44:G44">
    <cfRule type="expression" dxfId="749" priority="35">
      <formula>$E44="SI"</formula>
    </cfRule>
  </conditionalFormatting>
  <conditionalFormatting sqref="C45:G45">
    <cfRule type="expression" dxfId="748" priority="36">
      <formula>$E45="SI"</formula>
    </cfRule>
  </conditionalFormatting>
  <conditionalFormatting sqref="C46:G46">
    <cfRule type="expression" dxfId="747" priority="37">
      <formula>$E46="SI"</formula>
    </cfRule>
  </conditionalFormatting>
  <conditionalFormatting sqref="C47:G47">
    <cfRule type="expression" dxfId="746" priority="38">
      <formula>$E47="SI"</formula>
    </cfRule>
  </conditionalFormatting>
  <conditionalFormatting sqref="C48:G48">
    <cfRule type="expression" dxfId="745" priority="39">
      <formula>$E48="SI"</formula>
    </cfRule>
  </conditionalFormatting>
  <conditionalFormatting sqref="D49:G49">
    <cfRule type="expression" dxfId="744" priority="40">
      <formula>$E49="SI"</formula>
    </cfRule>
  </conditionalFormatting>
  <conditionalFormatting sqref="D50:G50">
    <cfRule type="expression" dxfId="743" priority="41">
      <formula>$E50="SI"</formula>
    </cfRule>
  </conditionalFormatting>
  <conditionalFormatting sqref="C51:G51">
    <cfRule type="expression" dxfId="742" priority="42">
      <formula>$E51="SI"</formula>
    </cfRule>
  </conditionalFormatting>
  <conditionalFormatting sqref="C52:G52">
    <cfRule type="expression" dxfId="741" priority="43">
      <formula>$E52="SI"</formula>
    </cfRule>
  </conditionalFormatting>
  <conditionalFormatting sqref="C53:G53">
    <cfRule type="expression" dxfId="740" priority="44">
      <formula>$E53="SI"</formula>
    </cfRule>
  </conditionalFormatting>
  <conditionalFormatting sqref="C54:G54">
    <cfRule type="expression" dxfId="739" priority="45">
      <formula>$E54="SI"</formula>
    </cfRule>
  </conditionalFormatting>
  <conditionalFormatting sqref="C55:G55">
    <cfRule type="expression" dxfId="738" priority="46">
      <formula>$E55="SI"</formula>
    </cfRule>
  </conditionalFormatting>
  <conditionalFormatting sqref="D56:G56">
    <cfRule type="expression" dxfId="737" priority="47">
      <formula>$E56="SI"</formula>
    </cfRule>
  </conditionalFormatting>
  <conditionalFormatting sqref="D57:G57">
    <cfRule type="expression" dxfId="736" priority="48">
      <formula>$E57="SI"</formula>
    </cfRule>
  </conditionalFormatting>
  <conditionalFormatting sqref="C58:G58">
    <cfRule type="expression" dxfId="735" priority="49">
      <formula>$E58="SI"</formula>
    </cfRule>
  </conditionalFormatting>
  <dataValidations count="2">
    <dataValidation type="list" allowBlank="1" showErrorMessage="1" sqref="E10:E58" xr:uid="{00000000-0002-0000-0500-000000000000}">
      <formula1>"SI,NO"</formula1>
    </dataValidation>
    <dataValidation type="list" allowBlank="1" showErrorMessage="1" sqref="S10:S58" xr:uid="{00000000-0002-0000-05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976"/>
  <sheetViews>
    <sheetView showGridLines="0" workbookViewId="0">
      <selection sqref="A1:B5"/>
    </sheetView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5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734" priority="1">
      <formula>$E11="SI"</formula>
    </cfRule>
  </conditionalFormatting>
  <conditionalFormatting sqref="D12:G12">
    <cfRule type="expression" dxfId="733" priority="2">
      <formula>$E12="SI"</formula>
    </cfRule>
  </conditionalFormatting>
  <conditionalFormatting sqref="C13:G13">
    <cfRule type="expression" dxfId="732" priority="3">
      <formula>$E13="SI"</formula>
    </cfRule>
  </conditionalFormatting>
  <conditionalFormatting sqref="D14:G14">
    <cfRule type="expression" dxfId="731" priority="4">
      <formula>$E14="SI"</formula>
    </cfRule>
  </conditionalFormatting>
  <conditionalFormatting sqref="D15:G15">
    <cfRule type="expression" dxfId="730" priority="5">
      <formula>$E15="SI"</formula>
    </cfRule>
  </conditionalFormatting>
  <conditionalFormatting sqref="C16:G16">
    <cfRule type="expression" dxfId="729" priority="6">
      <formula>$E16="SI"</formula>
    </cfRule>
  </conditionalFormatting>
  <conditionalFormatting sqref="C17:G17">
    <cfRule type="expression" dxfId="728" priority="7">
      <formula>$E17="SI"</formula>
    </cfRule>
  </conditionalFormatting>
  <conditionalFormatting sqref="D18:G18">
    <cfRule type="expression" dxfId="727" priority="8">
      <formula>$E18="SI"</formula>
    </cfRule>
  </conditionalFormatting>
  <conditionalFormatting sqref="D19:G19">
    <cfRule type="expression" dxfId="726" priority="9">
      <formula>$E19="SI"</formula>
    </cfRule>
  </conditionalFormatting>
  <conditionalFormatting sqref="D20:G20">
    <cfRule type="expression" dxfId="725" priority="10">
      <formula>$E20="SI"</formula>
    </cfRule>
  </conditionalFormatting>
  <conditionalFormatting sqref="D21:G21">
    <cfRule type="expression" dxfId="724" priority="11">
      <formula>$E21="SI"</formula>
    </cfRule>
  </conditionalFormatting>
  <conditionalFormatting sqref="C22:G22">
    <cfRule type="expression" dxfId="723" priority="12">
      <formula>$E22="SI"</formula>
    </cfRule>
  </conditionalFormatting>
  <conditionalFormatting sqref="D23:G23">
    <cfRule type="expression" dxfId="722" priority="13">
      <formula>$E23="SI"</formula>
    </cfRule>
  </conditionalFormatting>
  <conditionalFormatting sqref="D24:G24">
    <cfRule type="expression" dxfId="721" priority="14">
      <formula>$E24="SI"</formula>
    </cfRule>
  </conditionalFormatting>
  <conditionalFormatting sqref="D25:G25">
    <cfRule type="expression" dxfId="720" priority="15">
      <formula>$E25="SI"</formula>
    </cfRule>
  </conditionalFormatting>
  <conditionalFormatting sqref="D26:G26">
    <cfRule type="expression" dxfId="719" priority="16">
      <formula>$E26="SI"</formula>
    </cfRule>
  </conditionalFormatting>
  <conditionalFormatting sqref="D27:G27">
    <cfRule type="expression" dxfId="718" priority="17">
      <formula>$E27="SI"</formula>
    </cfRule>
  </conditionalFormatting>
  <conditionalFormatting sqref="D28:G28">
    <cfRule type="expression" dxfId="717" priority="18">
      <formula>$E28="SI"</formula>
    </cfRule>
  </conditionalFormatting>
  <conditionalFormatting sqref="D29:G29">
    <cfRule type="expression" dxfId="716" priority="19">
      <formula>$E29="SI"</formula>
    </cfRule>
  </conditionalFormatting>
  <conditionalFormatting sqref="D30:G30">
    <cfRule type="expression" dxfId="715" priority="20">
      <formula>$E30="SI"</formula>
    </cfRule>
  </conditionalFormatting>
  <conditionalFormatting sqref="D31:G31">
    <cfRule type="expression" dxfId="714" priority="21">
      <formula>$E31="SI"</formula>
    </cfRule>
  </conditionalFormatting>
  <conditionalFormatting sqref="D32:G32">
    <cfRule type="expression" dxfId="713" priority="22">
      <formula>$E32="SI"</formula>
    </cfRule>
  </conditionalFormatting>
  <conditionalFormatting sqref="C32">
    <cfRule type="expression" dxfId="712" priority="23">
      <formula>$E32="SI"</formula>
    </cfRule>
  </conditionalFormatting>
  <conditionalFormatting sqref="C33:G33">
    <cfRule type="expression" dxfId="711" priority="24">
      <formula>$E33="SI"</formula>
    </cfRule>
  </conditionalFormatting>
  <conditionalFormatting sqref="C34:G34">
    <cfRule type="expression" dxfId="710" priority="25">
      <formula>$E34="SI"</formula>
    </cfRule>
  </conditionalFormatting>
  <conditionalFormatting sqref="C35:G35">
    <cfRule type="expression" dxfId="709" priority="26">
      <formula>$E35="SI"</formula>
    </cfRule>
  </conditionalFormatting>
  <conditionalFormatting sqref="D36:G36">
    <cfRule type="expression" dxfId="708" priority="27">
      <formula>$E36="SI"</formula>
    </cfRule>
  </conditionalFormatting>
  <conditionalFormatting sqref="D37:G37">
    <cfRule type="expression" dxfId="707" priority="28">
      <formula>$E37="SI"</formula>
    </cfRule>
  </conditionalFormatting>
  <conditionalFormatting sqref="C38:G38">
    <cfRule type="expression" dxfId="706" priority="29">
      <formula>$E38="SI"</formula>
    </cfRule>
  </conditionalFormatting>
  <conditionalFormatting sqref="C39:G39">
    <cfRule type="expression" dxfId="705" priority="30">
      <formula>$E39="SI"</formula>
    </cfRule>
  </conditionalFormatting>
  <conditionalFormatting sqref="C40:G40">
    <cfRule type="expression" dxfId="704" priority="31">
      <formula>$E40="SI"</formula>
    </cfRule>
  </conditionalFormatting>
  <conditionalFormatting sqref="E41:G41 M41:M43 P41:P43 S41:S43">
    <cfRule type="expression" dxfId="703" priority="32">
      <formula>$F41="SI"</formula>
    </cfRule>
  </conditionalFormatting>
  <conditionalFormatting sqref="E42:G42">
    <cfRule type="expression" dxfId="702" priority="33">
      <formula>$F42="SI"</formula>
    </cfRule>
  </conditionalFormatting>
  <conditionalFormatting sqref="E43:G43">
    <cfRule type="expression" dxfId="701" priority="34">
      <formula>$F43="SI"</formula>
    </cfRule>
  </conditionalFormatting>
  <conditionalFormatting sqref="C44:G44">
    <cfRule type="expression" dxfId="700" priority="35">
      <formula>$E44="SI"</formula>
    </cfRule>
  </conditionalFormatting>
  <conditionalFormatting sqref="C45:G45">
    <cfRule type="expression" dxfId="699" priority="36">
      <formula>$E45="SI"</formula>
    </cfRule>
  </conditionalFormatting>
  <conditionalFormatting sqref="C46:G46">
    <cfRule type="expression" dxfId="698" priority="37">
      <formula>$E46="SI"</formula>
    </cfRule>
  </conditionalFormatting>
  <conditionalFormatting sqref="C47:G47">
    <cfRule type="expression" dxfId="697" priority="38">
      <formula>$E47="SI"</formula>
    </cfRule>
  </conditionalFormatting>
  <conditionalFormatting sqref="C48:G48">
    <cfRule type="expression" dxfId="696" priority="39">
      <formula>$E48="SI"</formula>
    </cfRule>
  </conditionalFormatting>
  <conditionalFormatting sqref="D49:G49">
    <cfRule type="expression" dxfId="695" priority="40">
      <formula>$E49="SI"</formula>
    </cfRule>
  </conditionalFormatting>
  <conditionalFormatting sqref="D50:G50">
    <cfRule type="expression" dxfId="694" priority="41">
      <formula>$E50="SI"</formula>
    </cfRule>
  </conditionalFormatting>
  <conditionalFormatting sqref="C51:G51">
    <cfRule type="expression" dxfId="693" priority="42">
      <formula>$E51="SI"</formula>
    </cfRule>
  </conditionalFormatting>
  <conditionalFormatting sqref="C52:G52">
    <cfRule type="expression" dxfId="692" priority="43">
      <formula>$E52="SI"</formula>
    </cfRule>
  </conditionalFormatting>
  <conditionalFormatting sqref="C53:G53">
    <cfRule type="expression" dxfId="691" priority="44">
      <formula>$E53="SI"</formula>
    </cfRule>
  </conditionalFormatting>
  <conditionalFormatting sqref="C54:G54">
    <cfRule type="expression" dxfId="690" priority="45">
      <formula>$E54="SI"</formula>
    </cfRule>
  </conditionalFormatting>
  <conditionalFormatting sqref="C55:G55">
    <cfRule type="expression" dxfId="689" priority="46">
      <formula>$E55="SI"</formula>
    </cfRule>
  </conditionalFormatting>
  <conditionalFormatting sqref="D56:G56">
    <cfRule type="expression" dxfId="688" priority="47">
      <formula>$E56="SI"</formula>
    </cfRule>
  </conditionalFormatting>
  <conditionalFormatting sqref="D57:G57">
    <cfRule type="expression" dxfId="687" priority="48">
      <formula>$E57="SI"</formula>
    </cfRule>
  </conditionalFormatting>
  <conditionalFormatting sqref="C58:G58">
    <cfRule type="expression" dxfId="686" priority="49">
      <formula>$E58="SI"</formula>
    </cfRule>
  </conditionalFormatting>
  <dataValidations count="2">
    <dataValidation type="list" allowBlank="1" showErrorMessage="1" sqref="E10:E58" xr:uid="{00000000-0002-0000-0600-000000000000}">
      <formula1>"SI,NO"</formula1>
    </dataValidation>
    <dataValidation type="list" allowBlank="1" showErrorMessage="1" sqref="S10:S58" xr:uid="{00000000-0002-0000-06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976"/>
  <sheetViews>
    <sheetView showGridLines="0" workbookViewId="0">
      <selection sqref="A1:B5"/>
    </sheetView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6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>
        <v>0</v>
      </c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>
        <v>0.95</v>
      </c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>
        <v>0.9</v>
      </c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>
        <v>0.9</v>
      </c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>
        <v>0.8</v>
      </c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>
        <v>0</v>
      </c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>
        <v>0</v>
      </c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>
        <v>0</v>
      </c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>
        <v>0</v>
      </c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>
        <v>0</v>
      </c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>
        <v>0</v>
      </c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685" priority="1">
      <formula>$E11="SI"</formula>
    </cfRule>
  </conditionalFormatting>
  <conditionalFormatting sqref="D12:G12">
    <cfRule type="expression" dxfId="684" priority="2">
      <formula>$E12="SI"</formula>
    </cfRule>
  </conditionalFormatting>
  <conditionalFormatting sqref="C13:G13">
    <cfRule type="expression" dxfId="683" priority="3">
      <formula>$E13="SI"</formula>
    </cfRule>
  </conditionalFormatting>
  <conditionalFormatting sqref="D14:G14">
    <cfRule type="expression" dxfId="682" priority="4">
      <formula>$E14="SI"</formula>
    </cfRule>
  </conditionalFormatting>
  <conditionalFormatting sqref="D15:G15">
    <cfRule type="expression" dxfId="681" priority="5">
      <formula>$E15="SI"</formula>
    </cfRule>
  </conditionalFormatting>
  <conditionalFormatting sqref="C16:G16">
    <cfRule type="expression" dxfId="680" priority="6">
      <formula>$E16="SI"</formula>
    </cfRule>
  </conditionalFormatting>
  <conditionalFormatting sqref="C17:G17">
    <cfRule type="expression" dxfId="679" priority="7">
      <formula>$E17="SI"</formula>
    </cfRule>
  </conditionalFormatting>
  <conditionalFormatting sqref="D18:G18">
    <cfRule type="expression" dxfId="678" priority="8">
      <formula>$E18="SI"</formula>
    </cfRule>
  </conditionalFormatting>
  <conditionalFormatting sqref="D19:G19">
    <cfRule type="expression" dxfId="677" priority="9">
      <formula>$E19="SI"</formula>
    </cfRule>
  </conditionalFormatting>
  <conditionalFormatting sqref="D20:G20">
    <cfRule type="expression" dxfId="676" priority="10">
      <formula>$E20="SI"</formula>
    </cfRule>
  </conditionalFormatting>
  <conditionalFormatting sqref="D21:G21">
    <cfRule type="expression" dxfId="675" priority="11">
      <formula>$E21="SI"</formula>
    </cfRule>
  </conditionalFormatting>
  <conditionalFormatting sqref="C22:G22">
    <cfRule type="expression" dxfId="674" priority="12">
      <formula>$E22="SI"</formula>
    </cfRule>
  </conditionalFormatting>
  <conditionalFormatting sqref="D23:G23">
    <cfRule type="expression" dxfId="673" priority="13">
      <formula>$E23="SI"</formula>
    </cfRule>
  </conditionalFormatting>
  <conditionalFormatting sqref="D24:G24">
    <cfRule type="expression" dxfId="672" priority="14">
      <formula>$E24="SI"</formula>
    </cfRule>
  </conditionalFormatting>
  <conditionalFormatting sqref="D25:G25">
    <cfRule type="expression" dxfId="671" priority="15">
      <formula>$E25="SI"</formula>
    </cfRule>
  </conditionalFormatting>
  <conditionalFormatting sqref="D26:G26">
    <cfRule type="expression" dxfId="670" priority="16">
      <formula>$E26="SI"</formula>
    </cfRule>
  </conditionalFormatting>
  <conditionalFormatting sqref="D27:G27">
    <cfRule type="expression" dxfId="669" priority="17">
      <formula>$E27="SI"</formula>
    </cfRule>
  </conditionalFormatting>
  <conditionalFormatting sqref="D28:G28">
    <cfRule type="expression" dxfId="668" priority="18">
      <formula>$E28="SI"</formula>
    </cfRule>
  </conditionalFormatting>
  <conditionalFormatting sqref="D29:G29">
    <cfRule type="expression" dxfId="667" priority="19">
      <formula>$E29="SI"</formula>
    </cfRule>
  </conditionalFormatting>
  <conditionalFormatting sqref="D30:G30">
    <cfRule type="expression" dxfId="666" priority="20">
      <formula>$E30="SI"</formula>
    </cfRule>
  </conditionalFormatting>
  <conditionalFormatting sqref="D31:G31">
    <cfRule type="expression" dxfId="665" priority="21">
      <formula>$E31="SI"</formula>
    </cfRule>
  </conditionalFormatting>
  <conditionalFormatting sqref="D32:G32">
    <cfRule type="expression" dxfId="664" priority="22">
      <formula>$E32="SI"</formula>
    </cfRule>
  </conditionalFormatting>
  <conditionalFormatting sqref="C32">
    <cfRule type="expression" dxfId="663" priority="23">
      <formula>$E32="SI"</formula>
    </cfRule>
  </conditionalFormatting>
  <conditionalFormatting sqref="C33:G33">
    <cfRule type="expression" dxfId="662" priority="24">
      <formula>$E33="SI"</formula>
    </cfRule>
  </conditionalFormatting>
  <conditionalFormatting sqref="C34:G34">
    <cfRule type="expression" dxfId="661" priority="25">
      <formula>$E34="SI"</formula>
    </cfRule>
  </conditionalFormatting>
  <conditionalFormatting sqref="C35:G35">
    <cfRule type="expression" dxfId="660" priority="26">
      <formula>$E35="SI"</formula>
    </cfRule>
  </conditionalFormatting>
  <conditionalFormatting sqref="D36:G36">
    <cfRule type="expression" dxfId="659" priority="27">
      <formula>$E36="SI"</formula>
    </cfRule>
  </conditionalFormatting>
  <conditionalFormatting sqref="D37:G37">
    <cfRule type="expression" dxfId="658" priority="28">
      <formula>$E37="SI"</formula>
    </cfRule>
  </conditionalFormatting>
  <conditionalFormatting sqref="C38:G38">
    <cfRule type="expression" dxfId="657" priority="29">
      <formula>$E38="SI"</formula>
    </cfRule>
  </conditionalFormatting>
  <conditionalFormatting sqref="C39:G39">
    <cfRule type="expression" dxfId="656" priority="30">
      <formula>$E39="SI"</formula>
    </cfRule>
  </conditionalFormatting>
  <conditionalFormatting sqref="C40:G40">
    <cfRule type="expression" dxfId="655" priority="31">
      <formula>$E40="SI"</formula>
    </cfRule>
  </conditionalFormatting>
  <conditionalFormatting sqref="E41:G41 M41:M43 P41:P43 S41:S43">
    <cfRule type="expression" dxfId="654" priority="32">
      <formula>$F41="SI"</formula>
    </cfRule>
  </conditionalFormatting>
  <conditionalFormatting sqref="E42:G42">
    <cfRule type="expression" dxfId="653" priority="33">
      <formula>$F42="SI"</formula>
    </cfRule>
  </conditionalFormatting>
  <conditionalFormatting sqref="E43:G43">
    <cfRule type="expression" dxfId="652" priority="34">
      <formula>$F43="SI"</formula>
    </cfRule>
  </conditionalFormatting>
  <conditionalFormatting sqref="C44:G44">
    <cfRule type="expression" dxfId="651" priority="35">
      <formula>$E44="SI"</formula>
    </cfRule>
  </conditionalFormatting>
  <conditionalFormatting sqref="C45:G45">
    <cfRule type="expression" dxfId="650" priority="36">
      <formula>$E45="SI"</formula>
    </cfRule>
  </conditionalFormatting>
  <conditionalFormatting sqref="C46:G46">
    <cfRule type="expression" dxfId="649" priority="37">
      <formula>$E46="SI"</formula>
    </cfRule>
  </conditionalFormatting>
  <conditionalFormatting sqref="C47:G47">
    <cfRule type="expression" dxfId="648" priority="38">
      <formula>$E47="SI"</formula>
    </cfRule>
  </conditionalFormatting>
  <conditionalFormatting sqref="C48:G48">
    <cfRule type="expression" dxfId="647" priority="39">
      <formula>$E48="SI"</formula>
    </cfRule>
  </conditionalFormatting>
  <conditionalFormatting sqref="D49:G49">
    <cfRule type="expression" dxfId="646" priority="40">
      <formula>$E49="SI"</formula>
    </cfRule>
  </conditionalFormatting>
  <conditionalFormatting sqref="D50:G50">
    <cfRule type="expression" dxfId="645" priority="41">
      <formula>$E50="SI"</formula>
    </cfRule>
  </conditionalFormatting>
  <conditionalFormatting sqref="C51:G51">
    <cfRule type="expression" dxfId="644" priority="42">
      <formula>$E51="SI"</formula>
    </cfRule>
  </conditionalFormatting>
  <conditionalFormatting sqref="C52:G52">
    <cfRule type="expression" dxfId="643" priority="43">
      <formula>$E52="SI"</formula>
    </cfRule>
  </conditionalFormatting>
  <conditionalFormatting sqref="C53:G53">
    <cfRule type="expression" dxfId="642" priority="44">
      <formula>$E53="SI"</formula>
    </cfRule>
  </conditionalFormatting>
  <conditionalFormatting sqref="C54:G54">
    <cfRule type="expression" dxfId="641" priority="45">
      <formula>$E54="SI"</formula>
    </cfRule>
  </conditionalFormatting>
  <conditionalFormatting sqref="C55:G55">
    <cfRule type="expression" dxfId="640" priority="46">
      <formula>$E55="SI"</formula>
    </cfRule>
  </conditionalFormatting>
  <conditionalFormatting sqref="D56:G56">
    <cfRule type="expression" dxfId="639" priority="47">
      <formula>$E56="SI"</formula>
    </cfRule>
  </conditionalFormatting>
  <conditionalFormatting sqref="D57:G57">
    <cfRule type="expression" dxfId="638" priority="48">
      <formula>$E57="SI"</formula>
    </cfRule>
  </conditionalFormatting>
  <conditionalFormatting sqref="C58:G58">
    <cfRule type="expression" dxfId="637" priority="49">
      <formula>$E58="SI"</formula>
    </cfRule>
  </conditionalFormatting>
  <dataValidations count="2">
    <dataValidation type="list" allowBlank="1" showErrorMessage="1" sqref="E10:E58" xr:uid="{00000000-0002-0000-0700-000000000000}">
      <formula1>"SI,NO"</formula1>
    </dataValidation>
    <dataValidation type="list" allowBlank="1" showErrorMessage="1" sqref="S10:S58" xr:uid="{00000000-0002-0000-07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976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7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636" priority="1">
      <formula>$E11="SI"</formula>
    </cfRule>
  </conditionalFormatting>
  <conditionalFormatting sqref="D12:G12">
    <cfRule type="expression" dxfId="635" priority="2">
      <formula>$E12="SI"</formula>
    </cfRule>
  </conditionalFormatting>
  <conditionalFormatting sqref="C13:G13">
    <cfRule type="expression" dxfId="634" priority="3">
      <formula>$E13="SI"</formula>
    </cfRule>
  </conditionalFormatting>
  <conditionalFormatting sqref="D14:G14">
    <cfRule type="expression" dxfId="633" priority="4">
      <formula>$E14="SI"</formula>
    </cfRule>
  </conditionalFormatting>
  <conditionalFormatting sqref="D15:G15">
    <cfRule type="expression" dxfId="632" priority="5">
      <formula>$E15="SI"</formula>
    </cfRule>
  </conditionalFormatting>
  <conditionalFormatting sqref="C16:G16">
    <cfRule type="expression" dxfId="631" priority="6">
      <formula>$E16="SI"</formula>
    </cfRule>
  </conditionalFormatting>
  <conditionalFormatting sqref="C17:G17">
    <cfRule type="expression" dxfId="630" priority="7">
      <formula>$E17="SI"</formula>
    </cfRule>
  </conditionalFormatting>
  <conditionalFormatting sqref="D18:G18">
    <cfRule type="expression" dxfId="629" priority="8">
      <formula>$E18="SI"</formula>
    </cfRule>
  </conditionalFormatting>
  <conditionalFormatting sqref="D19:G19">
    <cfRule type="expression" dxfId="628" priority="9">
      <formula>$E19="SI"</formula>
    </cfRule>
  </conditionalFormatting>
  <conditionalFormatting sqref="D20:G20">
    <cfRule type="expression" dxfId="627" priority="10">
      <formula>$E20="SI"</formula>
    </cfRule>
  </conditionalFormatting>
  <conditionalFormatting sqref="D21:G21">
    <cfRule type="expression" dxfId="626" priority="11">
      <formula>$E21="SI"</formula>
    </cfRule>
  </conditionalFormatting>
  <conditionalFormatting sqref="C22:G22">
    <cfRule type="expression" dxfId="625" priority="12">
      <formula>$E22="SI"</formula>
    </cfRule>
  </conditionalFormatting>
  <conditionalFormatting sqref="D23:G23">
    <cfRule type="expression" dxfId="624" priority="13">
      <formula>$E23="SI"</formula>
    </cfRule>
  </conditionalFormatting>
  <conditionalFormatting sqref="D24:G24">
    <cfRule type="expression" dxfId="623" priority="14">
      <formula>$E24="SI"</formula>
    </cfRule>
  </conditionalFormatting>
  <conditionalFormatting sqref="D25:G25">
    <cfRule type="expression" dxfId="622" priority="15">
      <formula>$E25="SI"</formula>
    </cfRule>
  </conditionalFormatting>
  <conditionalFormatting sqref="D26:G26">
    <cfRule type="expression" dxfId="621" priority="16">
      <formula>$E26="SI"</formula>
    </cfRule>
  </conditionalFormatting>
  <conditionalFormatting sqref="D27:G27">
    <cfRule type="expression" dxfId="620" priority="17">
      <formula>$E27="SI"</formula>
    </cfRule>
  </conditionalFormatting>
  <conditionalFormatting sqref="D28:G28">
    <cfRule type="expression" dxfId="619" priority="18">
      <formula>$E28="SI"</formula>
    </cfRule>
  </conditionalFormatting>
  <conditionalFormatting sqref="D29:G29">
    <cfRule type="expression" dxfId="618" priority="19">
      <formula>$E29="SI"</formula>
    </cfRule>
  </conditionalFormatting>
  <conditionalFormatting sqref="D30:G30">
    <cfRule type="expression" dxfId="617" priority="20">
      <formula>$E30="SI"</formula>
    </cfRule>
  </conditionalFormatting>
  <conditionalFormatting sqref="D31:G31">
    <cfRule type="expression" dxfId="616" priority="21">
      <formula>$E31="SI"</formula>
    </cfRule>
  </conditionalFormatting>
  <conditionalFormatting sqref="D32:G32">
    <cfRule type="expression" dxfId="615" priority="22">
      <formula>$E32="SI"</formula>
    </cfRule>
  </conditionalFormatting>
  <conditionalFormatting sqref="C32">
    <cfRule type="expression" dxfId="614" priority="23">
      <formula>$E32="SI"</formula>
    </cfRule>
  </conditionalFormatting>
  <conditionalFormatting sqref="C33:G33">
    <cfRule type="expression" dxfId="613" priority="24">
      <formula>$E33="SI"</formula>
    </cfRule>
  </conditionalFormatting>
  <conditionalFormatting sqref="C34:G34">
    <cfRule type="expression" dxfId="612" priority="25">
      <formula>$E34="SI"</formula>
    </cfRule>
  </conditionalFormatting>
  <conditionalFormatting sqref="C35:G35">
    <cfRule type="expression" dxfId="611" priority="26">
      <formula>$E35="SI"</formula>
    </cfRule>
  </conditionalFormatting>
  <conditionalFormatting sqref="D36:G36">
    <cfRule type="expression" dxfId="610" priority="27">
      <formula>$E36="SI"</formula>
    </cfRule>
  </conditionalFormatting>
  <conditionalFormatting sqref="D37:G37">
    <cfRule type="expression" dxfId="609" priority="28">
      <formula>$E37="SI"</formula>
    </cfRule>
  </conditionalFormatting>
  <conditionalFormatting sqref="C38:G38">
    <cfRule type="expression" dxfId="608" priority="29">
      <formula>$E38="SI"</formula>
    </cfRule>
  </conditionalFormatting>
  <conditionalFormatting sqref="C39:G39">
    <cfRule type="expression" dxfId="607" priority="30">
      <formula>$E39="SI"</formula>
    </cfRule>
  </conditionalFormatting>
  <conditionalFormatting sqref="C40:G40">
    <cfRule type="expression" dxfId="606" priority="31">
      <formula>$E40="SI"</formula>
    </cfRule>
  </conditionalFormatting>
  <conditionalFormatting sqref="E41:G41 M41:M43 P41:P43 S41:S43">
    <cfRule type="expression" dxfId="605" priority="32">
      <formula>$F41="SI"</formula>
    </cfRule>
  </conditionalFormatting>
  <conditionalFormatting sqref="E42:G42">
    <cfRule type="expression" dxfId="604" priority="33">
      <formula>$F42="SI"</formula>
    </cfRule>
  </conditionalFormatting>
  <conditionalFormatting sqref="E43:G43">
    <cfRule type="expression" dxfId="603" priority="34">
      <formula>$F43="SI"</formula>
    </cfRule>
  </conditionalFormatting>
  <conditionalFormatting sqref="C44:G44">
    <cfRule type="expression" dxfId="602" priority="35">
      <formula>$E44="SI"</formula>
    </cfRule>
  </conditionalFormatting>
  <conditionalFormatting sqref="C45:G45">
    <cfRule type="expression" dxfId="601" priority="36">
      <formula>$E45="SI"</formula>
    </cfRule>
  </conditionalFormatting>
  <conditionalFormatting sqref="C46:G46">
    <cfRule type="expression" dxfId="600" priority="37">
      <formula>$E46="SI"</formula>
    </cfRule>
  </conditionalFormatting>
  <conditionalFormatting sqref="C47:G47">
    <cfRule type="expression" dxfId="599" priority="38">
      <formula>$E47="SI"</formula>
    </cfRule>
  </conditionalFormatting>
  <conditionalFormatting sqref="C48:G48">
    <cfRule type="expression" dxfId="598" priority="39">
      <formula>$E48="SI"</formula>
    </cfRule>
  </conditionalFormatting>
  <conditionalFormatting sqref="D49:G49">
    <cfRule type="expression" dxfId="597" priority="40">
      <formula>$E49="SI"</formula>
    </cfRule>
  </conditionalFormatting>
  <conditionalFormatting sqref="D50:G50">
    <cfRule type="expression" dxfId="596" priority="41">
      <formula>$E50="SI"</formula>
    </cfRule>
  </conditionalFormatting>
  <conditionalFormatting sqref="C51:G51">
    <cfRule type="expression" dxfId="595" priority="42">
      <formula>$E51="SI"</formula>
    </cfRule>
  </conditionalFormatting>
  <conditionalFormatting sqref="C52:G52">
    <cfRule type="expression" dxfId="594" priority="43">
      <formula>$E52="SI"</formula>
    </cfRule>
  </conditionalFormatting>
  <conditionalFormatting sqref="C53:G53">
    <cfRule type="expression" dxfId="593" priority="44">
      <formula>$E53="SI"</formula>
    </cfRule>
  </conditionalFormatting>
  <conditionalFormatting sqref="C54:G54">
    <cfRule type="expression" dxfId="592" priority="45">
      <formula>$E54="SI"</formula>
    </cfRule>
  </conditionalFormatting>
  <conditionalFormatting sqref="C55:G55">
    <cfRule type="expression" dxfId="591" priority="46">
      <formula>$E55="SI"</formula>
    </cfRule>
  </conditionalFormatting>
  <conditionalFormatting sqref="D56:G56">
    <cfRule type="expression" dxfId="590" priority="47">
      <formula>$E56="SI"</formula>
    </cfRule>
  </conditionalFormatting>
  <conditionalFormatting sqref="D57:G57">
    <cfRule type="expression" dxfId="589" priority="48">
      <formula>$E57="SI"</formula>
    </cfRule>
  </conditionalFormatting>
  <conditionalFormatting sqref="C58:G58">
    <cfRule type="expression" dxfId="588" priority="49">
      <formula>$E58="SI"</formula>
    </cfRule>
  </conditionalFormatting>
  <dataValidations count="2">
    <dataValidation type="list" allowBlank="1" showErrorMessage="1" sqref="E10:E58" xr:uid="{00000000-0002-0000-0800-000000000000}">
      <formula1>"SI,NO"</formula1>
    </dataValidation>
    <dataValidation type="list" allowBlank="1" showErrorMessage="1" sqref="S10:S58" xr:uid="{00000000-0002-0000-08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976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8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587" priority="1">
      <formula>$E11="SI"</formula>
    </cfRule>
  </conditionalFormatting>
  <conditionalFormatting sqref="D12:G12">
    <cfRule type="expression" dxfId="586" priority="2">
      <formula>$E12="SI"</formula>
    </cfRule>
  </conditionalFormatting>
  <conditionalFormatting sqref="C13:G13">
    <cfRule type="expression" dxfId="585" priority="3">
      <formula>$E13="SI"</formula>
    </cfRule>
  </conditionalFormatting>
  <conditionalFormatting sqref="D14:G14">
    <cfRule type="expression" dxfId="584" priority="4">
      <formula>$E14="SI"</formula>
    </cfRule>
  </conditionalFormatting>
  <conditionalFormatting sqref="D15:G15">
    <cfRule type="expression" dxfId="583" priority="5">
      <formula>$E15="SI"</formula>
    </cfRule>
  </conditionalFormatting>
  <conditionalFormatting sqref="C16:G16">
    <cfRule type="expression" dxfId="582" priority="6">
      <formula>$E16="SI"</formula>
    </cfRule>
  </conditionalFormatting>
  <conditionalFormatting sqref="C17:G17">
    <cfRule type="expression" dxfId="581" priority="7">
      <formula>$E17="SI"</formula>
    </cfRule>
  </conditionalFormatting>
  <conditionalFormatting sqref="D18:G18">
    <cfRule type="expression" dxfId="580" priority="8">
      <formula>$E18="SI"</formula>
    </cfRule>
  </conditionalFormatting>
  <conditionalFormatting sqref="D19:G19">
    <cfRule type="expression" dxfId="579" priority="9">
      <formula>$E19="SI"</formula>
    </cfRule>
  </conditionalFormatting>
  <conditionalFormatting sqref="D20:G20">
    <cfRule type="expression" dxfId="578" priority="10">
      <formula>$E20="SI"</formula>
    </cfRule>
  </conditionalFormatting>
  <conditionalFormatting sqref="D21:G21">
    <cfRule type="expression" dxfId="577" priority="11">
      <formula>$E21="SI"</formula>
    </cfRule>
  </conditionalFormatting>
  <conditionalFormatting sqref="C22:G22">
    <cfRule type="expression" dxfId="576" priority="12">
      <formula>$E22="SI"</formula>
    </cfRule>
  </conditionalFormatting>
  <conditionalFormatting sqref="D23:G23">
    <cfRule type="expression" dxfId="575" priority="13">
      <formula>$E23="SI"</formula>
    </cfRule>
  </conditionalFormatting>
  <conditionalFormatting sqref="D24:G24">
    <cfRule type="expression" dxfId="574" priority="14">
      <formula>$E24="SI"</formula>
    </cfRule>
  </conditionalFormatting>
  <conditionalFormatting sqref="D25:G25">
    <cfRule type="expression" dxfId="573" priority="15">
      <formula>$E25="SI"</formula>
    </cfRule>
  </conditionalFormatting>
  <conditionalFormatting sqref="D26:G26">
    <cfRule type="expression" dxfId="572" priority="16">
      <formula>$E26="SI"</formula>
    </cfRule>
  </conditionalFormatting>
  <conditionalFormatting sqref="D27:G27">
    <cfRule type="expression" dxfId="571" priority="17">
      <formula>$E27="SI"</formula>
    </cfRule>
  </conditionalFormatting>
  <conditionalFormatting sqref="D28:G28">
    <cfRule type="expression" dxfId="570" priority="18">
      <formula>$E28="SI"</formula>
    </cfRule>
  </conditionalFormatting>
  <conditionalFormatting sqref="D29:G29">
    <cfRule type="expression" dxfId="569" priority="19">
      <formula>$E29="SI"</formula>
    </cfRule>
  </conditionalFormatting>
  <conditionalFormatting sqref="D30:G30">
    <cfRule type="expression" dxfId="568" priority="20">
      <formula>$E30="SI"</formula>
    </cfRule>
  </conditionalFormatting>
  <conditionalFormatting sqref="D31:G31">
    <cfRule type="expression" dxfId="567" priority="21">
      <formula>$E31="SI"</formula>
    </cfRule>
  </conditionalFormatting>
  <conditionalFormatting sqref="D32:G32">
    <cfRule type="expression" dxfId="566" priority="22">
      <formula>$E32="SI"</formula>
    </cfRule>
  </conditionalFormatting>
  <conditionalFormatting sqref="C32">
    <cfRule type="expression" dxfId="565" priority="23">
      <formula>$E32="SI"</formula>
    </cfRule>
  </conditionalFormatting>
  <conditionalFormatting sqref="C33:G33">
    <cfRule type="expression" dxfId="564" priority="24">
      <formula>$E33="SI"</formula>
    </cfRule>
  </conditionalFormatting>
  <conditionalFormatting sqref="C34:G34">
    <cfRule type="expression" dxfId="563" priority="25">
      <formula>$E34="SI"</formula>
    </cfRule>
  </conditionalFormatting>
  <conditionalFormatting sqref="C35:G35">
    <cfRule type="expression" dxfId="562" priority="26">
      <formula>$E35="SI"</formula>
    </cfRule>
  </conditionalFormatting>
  <conditionalFormatting sqref="D36:G36">
    <cfRule type="expression" dxfId="561" priority="27">
      <formula>$E36="SI"</formula>
    </cfRule>
  </conditionalFormatting>
  <conditionalFormatting sqref="D37:G37">
    <cfRule type="expression" dxfId="560" priority="28">
      <formula>$E37="SI"</formula>
    </cfRule>
  </conditionalFormatting>
  <conditionalFormatting sqref="C38:G38">
    <cfRule type="expression" dxfId="559" priority="29">
      <formula>$E38="SI"</formula>
    </cfRule>
  </conditionalFormatting>
  <conditionalFormatting sqref="C39:G39">
    <cfRule type="expression" dxfId="558" priority="30">
      <formula>$E39="SI"</formula>
    </cfRule>
  </conditionalFormatting>
  <conditionalFormatting sqref="C40:G40">
    <cfRule type="expression" dxfId="557" priority="31">
      <formula>$E40="SI"</formula>
    </cfRule>
  </conditionalFormatting>
  <conditionalFormatting sqref="E41:G41 M41:M43 P41:P43 S41:S43">
    <cfRule type="expression" dxfId="556" priority="32">
      <formula>$F41="SI"</formula>
    </cfRule>
  </conditionalFormatting>
  <conditionalFormatting sqref="E42:G42">
    <cfRule type="expression" dxfId="555" priority="33">
      <formula>$F42="SI"</formula>
    </cfRule>
  </conditionalFormatting>
  <conditionalFormatting sqref="E43:G43">
    <cfRule type="expression" dxfId="554" priority="34">
      <formula>$F43="SI"</formula>
    </cfRule>
  </conditionalFormatting>
  <conditionalFormatting sqref="C44:G44">
    <cfRule type="expression" dxfId="553" priority="35">
      <formula>$E44="SI"</formula>
    </cfRule>
  </conditionalFormatting>
  <conditionalFormatting sqref="C45:G45">
    <cfRule type="expression" dxfId="552" priority="36">
      <formula>$E45="SI"</formula>
    </cfRule>
  </conditionalFormatting>
  <conditionalFormatting sqref="C46:G46">
    <cfRule type="expression" dxfId="551" priority="37">
      <formula>$E46="SI"</formula>
    </cfRule>
  </conditionalFormatting>
  <conditionalFormatting sqref="C47:G47">
    <cfRule type="expression" dxfId="550" priority="38">
      <formula>$E47="SI"</formula>
    </cfRule>
  </conditionalFormatting>
  <conditionalFormatting sqref="C48:G48">
    <cfRule type="expression" dxfId="549" priority="39">
      <formula>$E48="SI"</formula>
    </cfRule>
  </conditionalFormatting>
  <conditionalFormatting sqref="D49:G49">
    <cfRule type="expression" dxfId="548" priority="40">
      <formula>$E49="SI"</formula>
    </cfRule>
  </conditionalFormatting>
  <conditionalFormatting sqref="D50:G50">
    <cfRule type="expression" dxfId="547" priority="41">
      <formula>$E50="SI"</formula>
    </cfRule>
  </conditionalFormatting>
  <conditionalFormatting sqref="C51:G51">
    <cfRule type="expression" dxfId="546" priority="42">
      <formula>$E51="SI"</formula>
    </cfRule>
  </conditionalFormatting>
  <conditionalFormatting sqref="C52:G52">
    <cfRule type="expression" dxfId="545" priority="43">
      <formula>$E52="SI"</formula>
    </cfRule>
  </conditionalFormatting>
  <conditionalFormatting sqref="C53:G53">
    <cfRule type="expression" dxfId="544" priority="44">
      <formula>$E53="SI"</formula>
    </cfRule>
  </conditionalFormatting>
  <conditionalFormatting sqref="C54:G54">
    <cfRule type="expression" dxfId="543" priority="45">
      <formula>$E54="SI"</formula>
    </cfRule>
  </conditionalFormatting>
  <conditionalFormatting sqref="C55:G55">
    <cfRule type="expression" dxfId="542" priority="46">
      <formula>$E55="SI"</formula>
    </cfRule>
  </conditionalFormatting>
  <conditionalFormatting sqref="D56:G56">
    <cfRule type="expression" dxfId="541" priority="47">
      <formula>$E56="SI"</formula>
    </cfRule>
  </conditionalFormatting>
  <conditionalFormatting sqref="D57:G57">
    <cfRule type="expression" dxfId="540" priority="48">
      <formula>$E57="SI"</formula>
    </cfRule>
  </conditionalFormatting>
  <conditionalFormatting sqref="C58:G58">
    <cfRule type="expression" dxfId="539" priority="49">
      <formula>$E58="SI"</formula>
    </cfRule>
  </conditionalFormatting>
  <dataValidations count="2">
    <dataValidation type="list" allowBlank="1" showErrorMessage="1" sqref="E10:E58" xr:uid="{00000000-0002-0000-0900-000000000000}">
      <formula1>"SI,NO"</formula1>
    </dataValidation>
    <dataValidation type="list" allowBlank="1" showErrorMessage="1" sqref="S10:S58" xr:uid="{00000000-0002-0000-09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976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9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538" priority="1">
      <formula>$E11="SI"</formula>
    </cfRule>
  </conditionalFormatting>
  <conditionalFormatting sqref="D12:G12">
    <cfRule type="expression" dxfId="537" priority="2">
      <formula>$E12="SI"</formula>
    </cfRule>
  </conditionalFormatting>
  <conditionalFormatting sqref="C13:G13">
    <cfRule type="expression" dxfId="536" priority="3">
      <formula>$E13="SI"</formula>
    </cfRule>
  </conditionalFormatting>
  <conditionalFormatting sqref="D14:G14">
    <cfRule type="expression" dxfId="535" priority="4">
      <formula>$E14="SI"</formula>
    </cfRule>
  </conditionalFormatting>
  <conditionalFormatting sqref="D15:G15">
    <cfRule type="expression" dxfId="534" priority="5">
      <formula>$E15="SI"</formula>
    </cfRule>
  </conditionalFormatting>
  <conditionalFormatting sqref="C16:G16">
    <cfRule type="expression" dxfId="533" priority="6">
      <formula>$E16="SI"</formula>
    </cfRule>
  </conditionalFormatting>
  <conditionalFormatting sqref="C17:G17">
    <cfRule type="expression" dxfId="532" priority="7">
      <formula>$E17="SI"</formula>
    </cfRule>
  </conditionalFormatting>
  <conditionalFormatting sqref="D18:G18">
    <cfRule type="expression" dxfId="531" priority="8">
      <formula>$E18="SI"</formula>
    </cfRule>
  </conditionalFormatting>
  <conditionalFormatting sqref="D19:G19">
    <cfRule type="expression" dxfId="530" priority="9">
      <formula>$E19="SI"</formula>
    </cfRule>
  </conditionalFormatting>
  <conditionalFormatting sqref="D20:G20">
    <cfRule type="expression" dxfId="529" priority="10">
      <formula>$E20="SI"</formula>
    </cfRule>
  </conditionalFormatting>
  <conditionalFormatting sqref="D21:G21">
    <cfRule type="expression" dxfId="528" priority="11">
      <formula>$E21="SI"</formula>
    </cfRule>
  </conditionalFormatting>
  <conditionalFormatting sqref="C22:G22">
    <cfRule type="expression" dxfId="527" priority="12">
      <formula>$E22="SI"</formula>
    </cfRule>
  </conditionalFormatting>
  <conditionalFormatting sqref="D23:G23">
    <cfRule type="expression" dxfId="526" priority="13">
      <formula>$E23="SI"</formula>
    </cfRule>
  </conditionalFormatting>
  <conditionalFormatting sqref="D24:G24">
    <cfRule type="expression" dxfId="525" priority="14">
      <formula>$E24="SI"</formula>
    </cfRule>
  </conditionalFormatting>
  <conditionalFormatting sqref="D25:G25">
    <cfRule type="expression" dxfId="524" priority="15">
      <formula>$E25="SI"</formula>
    </cfRule>
  </conditionalFormatting>
  <conditionalFormatting sqref="D26:G26">
    <cfRule type="expression" dxfId="523" priority="16">
      <formula>$E26="SI"</formula>
    </cfRule>
  </conditionalFormatting>
  <conditionalFormatting sqref="D27:G27">
    <cfRule type="expression" dxfId="522" priority="17">
      <formula>$E27="SI"</formula>
    </cfRule>
  </conditionalFormatting>
  <conditionalFormatting sqref="D28:G28">
    <cfRule type="expression" dxfId="521" priority="18">
      <formula>$E28="SI"</formula>
    </cfRule>
  </conditionalFormatting>
  <conditionalFormatting sqref="D29:G29">
    <cfRule type="expression" dxfId="520" priority="19">
      <formula>$E29="SI"</formula>
    </cfRule>
  </conditionalFormatting>
  <conditionalFormatting sqref="D30:G30">
    <cfRule type="expression" dxfId="519" priority="20">
      <formula>$E30="SI"</formula>
    </cfRule>
  </conditionalFormatting>
  <conditionalFormatting sqref="D31:G31">
    <cfRule type="expression" dxfId="518" priority="21">
      <formula>$E31="SI"</formula>
    </cfRule>
  </conditionalFormatting>
  <conditionalFormatting sqref="D32:G32">
    <cfRule type="expression" dxfId="517" priority="22">
      <formula>$E32="SI"</formula>
    </cfRule>
  </conditionalFormatting>
  <conditionalFormatting sqref="C32">
    <cfRule type="expression" dxfId="516" priority="23">
      <formula>$E32="SI"</formula>
    </cfRule>
  </conditionalFormatting>
  <conditionalFormatting sqref="C33:G33">
    <cfRule type="expression" dxfId="515" priority="24">
      <formula>$E33="SI"</formula>
    </cfRule>
  </conditionalFormatting>
  <conditionalFormatting sqref="C34:G34">
    <cfRule type="expression" dxfId="514" priority="25">
      <formula>$E34="SI"</formula>
    </cfRule>
  </conditionalFormatting>
  <conditionalFormatting sqref="C35:G35">
    <cfRule type="expression" dxfId="513" priority="26">
      <formula>$E35="SI"</formula>
    </cfRule>
  </conditionalFormatting>
  <conditionalFormatting sqref="D36:G36">
    <cfRule type="expression" dxfId="512" priority="27">
      <formula>$E36="SI"</formula>
    </cfRule>
  </conditionalFormatting>
  <conditionalFormatting sqref="D37:G37">
    <cfRule type="expression" dxfId="511" priority="28">
      <formula>$E37="SI"</formula>
    </cfRule>
  </conditionalFormatting>
  <conditionalFormatting sqref="C38:G38">
    <cfRule type="expression" dxfId="510" priority="29">
      <formula>$E38="SI"</formula>
    </cfRule>
  </conditionalFormatting>
  <conditionalFormatting sqref="C39:G39">
    <cfRule type="expression" dxfId="509" priority="30">
      <formula>$E39="SI"</formula>
    </cfRule>
  </conditionalFormatting>
  <conditionalFormatting sqref="C40:G40">
    <cfRule type="expression" dxfId="508" priority="31">
      <formula>$E40="SI"</formula>
    </cfRule>
  </conditionalFormatting>
  <conditionalFormatting sqref="E41:G41 M41:M43 P41:P43 S41:S43">
    <cfRule type="expression" dxfId="507" priority="32">
      <formula>$F41="SI"</formula>
    </cfRule>
  </conditionalFormatting>
  <conditionalFormatting sqref="E42:G42">
    <cfRule type="expression" dxfId="506" priority="33">
      <formula>$F42="SI"</formula>
    </cfRule>
  </conditionalFormatting>
  <conditionalFormatting sqref="E43:G43">
    <cfRule type="expression" dxfId="505" priority="34">
      <formula>$F43="SI"</formula>
    </cfRule>
  </conditionalFormatting>
  <conditionalFormatting sqref="C44:G44">
    <cfRule type="expression" dxfId="504" priority="35">
      <formula>$E44="SI"</formula>
    </cfRule>
  </conditionalFormatting>
  <conditionalFormatting sqref="C45:G45">
    <cfRule type="expression" dxfId="503" priority="36">
      <formula>$E45="SI"</formula>
    </cfRule>
  </conditionalFormatting>
  <conditionalFormatting sqref="C46:G46">
    <cfRule type="expression" dxfId="502" priority="37">
      <formula>$E46="SI"</formula>
    </cfRule>
  </conditionalFormatting>
  <conditionalFormatting sqref="C47:G47">
    <cfRule type="expression" dxfId="501" priority="38">
      <formula>$E47="SI"</formula>
    </cfRule>
  </conditionalFormatting>
  <conditionalFormatting sqref="C48:G48">
    <cfRule type="expression" dxfId="500" priority="39">
      <formula>$E48="SI"</formula>
    </cfRule>
  </conditionalFormatting>
  <conditionalFormatting sqref="D49:G49">
    <cfRule type="expression" dxfId="499" priority="40">
      <formula>$E49="SI"</formula>
    </cfRule>
  </conditionalFormatting>
  <conditionalFormatting sqref="D50:G50">
    <cfRule type="expression" dxfId="498" priority="41">
      <formula>$E50="SI"</formula>
    </cfRule>
  </conditionalFormatting>
  <conditionalFormatting sqref="C51:G51">
    <cfRule type="expression" dxfId="497" priority="42">
      <formula>$E51="SI"</formula>
    </cfRule>
  </conditionalFormatting>
  <conditionalFormatting sqref="C52:G52">
    <cfRule type="expression" dxfId="496" priority="43">
      <formula>$E52="SI"</formula>
    </cfRule>
  </conditionalFormatting>
  <conditionalFormatting sqref="C53:G53">
    <cfRule type="expression" dxfId="495" priority="44">
      <formula>$E53="SI"</formula>
    </cfRule>
  </conditionalFormatting>
  <conditionalFormatting sqref="C54:G54">
    <cfRule type="expression" dxfId="494" priority="45">
      <formula>$E54="SI"</formula>
    </cfRule>
  </conditionalFormatting>
  <conditionalFormatting sqref="C55:G55">
    <cfRule type="expression" dxfId="493" priority="46">
      <formula>$E55="SI"</formula>
    </cfRule>
  </conditionalFormatting>
  <conditionalFormatting sqref="D56:G56">
    <cfRule type="expression" dxfId="492" priority="47">
      <formula>$E56="SI"</formula>
    </cfRule>
  </conditionalFormatting>
  <conditionalFormatting sqref="D57:G57">
    <cfRule type="expression" dxfId="491" priority="48">
      <formula>$E57="SI"</formula>
    </cfRule>
  </conditionalFormatting>
  <conditionalFormatting sqref="C58:G58">
    <cfRule type="expression" dxfId="490" priority="49">
      <formula>$E58="SI"</formula>
    </cfRule>
  </conditionalFormatting>
  <dataValidations count="2">
    <dataValidation type="list" allowBlank="1" showErrorMessage="1" sqref="E10:E58" xr:uid="{00000000-0002-0000-0A00-000000000000}">
      <formula1>"SI,NO"</formula1>
    </dataValidation>
    <dataValidation type="list" allowBlank="1" showErrorMessage="1" sqref="S10:S58" xr:uid="{00000000-0002-0000-0A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976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10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489" priority="1">
      <formula>$E11="SI"</formula>
    </cfRule>
  </conditionalFormatting>
  <conditionalFormatting sqref="D12:G12">
    <cfRule type="expression" dxfId="488" priority="2">
      <formula>$E12="SI"</formula>
    </cfRule>
  </conditionalFormatting>
  <conditionalFormatting sqref="C13:G13">
    <cfRule type="expression" dxfId="487" priority="3">
      <formula>$E13="SI"</formula>
    </cfRule>
  </conditionalFormatting>
  <conditionalFormatting sqref="D14:G14">
    <cfRule type="expression" dxfId="486" priority="4">
      <formula>$E14="SI"</formula>
    </cfRule>
  </conditionalFormatting>
  <conditionalFormatting sqref="D15:G15">
    <cfRule type="expression" dxfId="485" priority="5">
      <formula>$E15="SI"</formula>
    </cfRule>
  </conditionalFormatting>
  <conditionalFormatting sqref="C16:G16">
    <cfRule type="expression" dxfId="484" priority="6">
      <formula>$E16="SI"</formula>
    </cfRule>
  </conditionalFormatting>
  <conditionalFormatting sqref="C17:G17">
    <cfRule type="expression" dxfId="483" priority="7">
      <formula>$E17="SI"</formula>
    </cfRule>
  </conditionalFormatting>
  <conditionalFormatting sqref="D18:G18">
    <cfRule type="expression" dxfId="482" priority="8">
      <formula>$E18="SI"</formula>
    </cfRule>
  </conditionalFormatting>
  <conditionalFormatting sqref="D19:G19">
    <cfRule type="expression" dxfId="481" priority="9">
      <formula>$E19="SI"</formula>
    </cfRule>
  </conditionalFormatting>
  <conditionalFormatting sqref="D20:G20">
    <cfRule type="expression" dxfId="480" priority="10">
      <formula>$E20="SI"</formula>
    </cfRule>
  </conditionalFormatting>
  <conditionalFormatting sqref="D21:G21">
    <cfRule type="expression" dxfId="479" priority="11">
      <formula>$E21="SI"</formula>
    </cfRule>
  </conditionalFormatting>
  <conditionalFormatting sqref="C22:G22">
    <cfRule type="expression" dxfId="478" priority="12">
      <formula>$E22="SI"</formula>
    </cfRule>
  </conditionalFormatting>
  <conditionalFormatting sqref="D23:G23">
    <cfRule type="expression" dxfId="477" priority="13">
      <formula>$E23="SI"</formula>
    </cfRule>
  </conditionalFormatting>
  <conditionalFormatting sqref="D24:G24">
    <cfRule type="expression" dxfId="476" priority="14">
      <formula>$E24="SI"</formula>
    </cfRule>
  </conditionalFormatting>
  <conditionalFormatting sqref="D25:G25">
    <cfRule type="expression" dxfId="475" priority="15">
      <formula>$E25="SI"</formula>
    </cfRule>
  </conditionalFormatting>
  <conditionalFormatting sqref="D26:G26">
    <cfRule type="expression" dxfId="474" priority="16">
      <formula>$E26="SI"</formula>
    </cfRule>
  </conditionalFormatting>
  <conditionalFormatting sqref="D27:G27">
    <cfRule type="expression" dxfId="473" priority="17">
      <formula>$E27="SI"</formula>
    </cfRule>
  </conditionalFormatting>
  <conditionalFormatting sqref="D28:G28">
    <cfRule type="expression" dxfId="472" priority="18">
      <formula>$E28="SI"</formula>
    </cfRule>
  </conditionalFormatting>
  <conditionalFormatting sqref="D29:G29">
    <cfRule type="expression" dxfId="471" priority="19">
      <formula>$E29="SI"</formula>
    </cfRule>
  </conditionalFormatting>
  <conditionalFormatting sqref="D30:G30">
    <cfRule type="expression" dxfId="470" priority="20">
      <formula>$E30="SI"</formula>
    </cfRule>
  </conditionalFormatting>
  <conditionalFormatting sqref="D31:G31">
    <cfRule type="expression" dxfId="469" priority="21">
      <formula>$E31="SI"</formula>
    </cfRule>
  </conditionalFormatting>
  <conditionalFormatting sqref="D32:G32">
    <cfRule type="expression" dxfId="468" priority="22">
      <formula>$E32="SI"</formula>
    </cfRule>
  </conditionalFormatting>
  <conditionalFormatting sqref="C32">
    <cfRule type="expression" dxfId="467" priority="23">
      <formula>$E32="SI"</formula>
    </cfRule>
  </conditionalFormatting>
  <conditionalFormatting sqref="C33:G33">
    <cfRule type="expression" dxfId="466" priority="24">
      <formula>$E33="SI"</formula>
    </cfRule>
  </conditionalFormatting>
  <conditionalFormatting sqref="C34:G34">
    <cfRule type="expression" dxfId="465" priority="25">
      <formula>$E34="SI"</formula>
    </cfRule>
  </conditionalFormatting>
  <conditionalFormatting sqref="C35:G35">
    <cfRule type="expression" dxfId="464" priority="26">
      <formula>$E35="SI"</formula>
    </cfRule>
  </conditionalFormatting>
  <conditionalFormatting sqref="D36:G36">
    <cfRule type="expression" dxfId="463" priority="27">
      <formula>$E36="SI"</formula>
    </cfRule>
  </conditionalFormatting>
  <conditionalFormatting sqref="D37:G37">
    <cfRule type="expression" dxfId="462" priority="28">
      <formula>$E37="SI"</formula>
    </cfRule>
  </conditionalFormatting>
  <conditionalFormatting sqref="C38:G38">
    <cfRule type="expression" dxfId="461" priority="29">
      <formula>$E38="SI"</formula>
    </cfRule>
  </conditionalFormatting>
  <conditionalFormatting sqref="C39:G39">
    <cfRule type="expression" dxfId="460" priority="30">
      <formula>$E39="SI"</formula>
    </cfRule>
  </conditionalFormatting>
  <conditionalFormatting sqref="C40:G40">
    <cfRule type="expression" dxfId="459" priority="31">
      <formula>$E40="SI"</formula>
    </cfRule>
  </conditionalFormatting>
  <conditionalFormatting sqref="E41:G41 M41:M43 P41:P43 S41:S43">
    <cfRule type="expression" dxfId="458" priority="32">
      <formula>$F41="SI"</formula>
    </cfRule>
  </conditionalFormatting>
  <conditionalFormatting sqref="E42:G42">
    <cfRule type="expression" dxfId="457" priority="33">
      <formula>$F42="SI"</formula>
    </cfRule>
  </conditionalFormatting>
  <conditionalFormatting sqref="E43:G43">
    <cfRule type="expression" dxfId="456" priority="34">
      <formula>$F43="SI"</formula>
    </cfRule>
  </conditionalFormatting>
  <conditionalFormatting sqref="C44:G44">
    <cfRule type="expression" dxfId="455" priority="35">
      <formula>$E44="SI"</formula>
    </cfRule>
  </conditionalFormatting>
  <conditionalFormatting sqref="C45:G45">
    <cfRule type="expression" dxfId="454" priority="36">
      <formula>$E45="SI"</formula>
    </cfRule>
  </conditionalFormatting>
  <conditionalFormatting sqref="C46:G46">
    <cfRule type="expression" dxfId="453" priority="37">
      <formula>$E46="SI"</formula>
    </cfRule>
  </conditionalFormatting>
  <conditionalFormatting sqref="C47:G47">
    <cfRule type="expression" dxfId="452" priority="38">
      <formula>$E47="SI"</formula>
    </cfRule>
  </conditionalFormatting>
  <conditionalFormatting sqref="C48:G48">
    <cfRule type="expression" dxfId="451" priority="39">
      <formula>$E48="SI"</formula>
    </cfRule>
  </conditionalFormatting>
  <conditionalFormatting sqref="D49:G49">
    <cfRule type="expression" dxfId="450" priority="40">
      <formula>$E49="SI"</formula>
    </cfRule>
  </conditionalFormatting>
  <conditionalFormatting sqref="D50:G50">
    <cfRule type="expression" dxfId="449" priority="41">
      <formula>$E50="SI"</formula>
    </cfRule>
  </conditionalFormatting>
  <conditionalFormatting sqref="C51:G51">
    <cfRule type="expression" dxfId="448" priority="42">
      <formula>$E51="SI"</formula>
    </cfRule>
  </conditionalFormatting>
  <conditionalFormatting sqref="C52:G52">
    <cfRule type="expression" dxfId="447" priority="43">
      <formula>$E52="SI"</formula>
    </cfRule>
  </conditionalFormatting>
  <conditionalFormatting sqref="C53:G53">
    <cfRule type="expression" dxfId="446" priority="44">
      <formula>$E53="SI"</formula>
    </cfRule>
  </conditionalFormatting>
  <conditionalFormatting sqref="C54:G54">
    <cfRule type="expression" dxfId="445" priority="45">
      <formula>$E54="SI"</formula>
    </cfRule>
  </conditionalFormatting>
  <conditionalFormatting sqref="C55:G55">
    <cfRule type="expression" dxfId="444" priority="46">
      <formula>$E55="SI"</formula>
    </cfRule>
  </conditionalFormatting>
  <conditionalFormatting sqref="D56:G56">
    <cfRule type="expression" dxfId="443" priority="47">
      <formula>$E56="SI"</formula>
    </cfRule>
  </conditionalFormatting>
  <conditionalFormatting sqref="D57:G57">
    <cfRule type="expression" dxfId="442" priority="48">
      <formula>$E57="SI"</formula>
    </cfRule>
  </conditionalFormatting>
  <conditionalFormatting sqref="C58:G58">
    <cfRule type="expression" dxfId="441" priority="49">
      <formula>$E58="SI"</formula>
    </cfRule>
  </conditionalFormatting>
  <dataValidations count="2">
    <dataValidation type="list" allowBlank="1" showErrorMessage="1" sqref="E10:E58" xr:uid="{00000000-0002-0000-0B00-000000000000}">
      <formula1>"SI,NO"</formula1>
    </dataValidation>
    <dataValidation type="list" allowBlank="1" showErrorMessage="1" sqref="S10:S58" xr:uid="{00000000-0002-0000-0B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976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11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440" priority="1">
      <formula>$E11="SI"</formula>
    </cfRule>
  </conditionalFormatting>
  <conditionalFormatting sqref="D12:G12">
    <cfRule type="expression" dxfId="439" priority="2">
      <formula>$E12="SI"</formula>
    </cfRule>
  </conditionalFormatting>
  <conditionalFormatting sqref="C13:G13">
    <cfRule type="expression" dxfId="438" priority="3">
      <formula>$E13="SI"</formula>
    </cfRule>
  </conditionalFormatting>
  <conditionalFormatting sqref="D14:G14">
    <cfRule type="expression" dxfId="437" priority="4">
      <formula>$E14="SI"</formula>
    </cfRule>
  </conditionalFormatting>
  <conditionalFormatting sqref="D15:G15">
    <cfRule type="expression" dxfId="436" priority="5">
      <formula>$E15="SI"</formula>
    </cfRule>
  </conditionalFormatting>
  <conditionalFormatting sqref="C16:G16">
    <cfRule type="expression" dxfId="435" priority="6">
      <formula>$E16="SI"</formula>
    </cfRule>
  </conditionalFormatting>
  <conditionalFormatting sqref="C17:G17">
    <cfRule type="expression" dxfId="434" priority="7">
      <formula>$E17="SI"</formula>
    </cfRule>
  </conditionalFormatting>
  <conditionalFormatting sqref="D18:G18">
    <cfRule type="expression" dxfId="433" priority="8">
      <formula>$E18="SI"</formula>
    </cfRule>
  </conditionalFormatting>
  <conditionalFormatting sqref="D19:G19">
    <cfRule type="expression" dxfId="432" priority="9">
      <formula>$E19="SI"</formula>
    </cfRule>
  </conditionalFormatting>
  <conditionalFormatting sqref="D20:G20">
    <cfRule type="expression" dxfId="431" priority="10">
      <formula>$E20="SI"</formula>
    </cfRule>
  </conditionalFormatting>
  <conditionalFormatting sqref="D21:G21">
    <cfRule type="expression" dxfId="430" priority="11">
      <formula>$E21="SI"</formula>
    </cfRule>
  </conditionalFormatting>
  <conditionalFormatting sqref="C22:G22">
    <cfRule type="expression" dxfId="429" priority="12">
      <formula>$E22="SI"</formula>
    </cfRule>
  </conditionalFormatting>
  <conditionalFormatting sqref="D23:G23">
    <cfRule type="expression" dxfId="428" priority="13">
      <formula>$E23="SI"</formula>
    </cfRule>
  </conditionalFormatting>
  <conditionalFormatting sqref="D24:G24">
    <cfRule type="expression" dxfId="427" priority="14">
      <formula>$E24="SI"</formula>
    </cfRule>
  </conditionalFormatting>
  <conditionalFormatting sqref="D25:G25">
    <cfRule type="expression" dxfId="426" priority="15">
      <formula>$E25="SI"</formula>
    </cfRule>
  </conditionalFormatting>
  <conditionalFormatting sqref="D26:G26">
    <cfRule type="expression" dxfId="425" priority="16">
      <formula>$E26="SI"</formula>
    </cfRule>
  </conditionalFormatting>
  <conditionalFormatting sqref="D27:G27">
    <cfRule type="expression" dxfId="424" priority="17">
      <formula>$E27="SI"</formula>
    </cfRule>
  </conditionalFormatting>
  <conditionalFormatting sqref="D28:G28">
    <cfRule type="expression" dxfId="423" priority="18">
      <formula>$E28="SI"</formula>
    </cfRule>
  </conditionalFormatting>
  <conditionalFormatting sqref="D29:G29">
    <cfRule type="expression" dxfId="422" priority="19">
      <formula>$E29="SI"</formula>
    </cfRule>
  </conditionalFormatting>
  <conditionalFormatting sqref="D30:G30">
    <cfRule type="expression" dxfId="421" priority="20">
      <formula>$E30="SI"</formula>
    </cfRule>
  </conditionalFormatting>
  <conditionalFormatting sqref="D31:G31">
    <cfRule type="expression" dxfId="420" priority="21">
      <formula>$E31="SI"</formula>
    </cfRule>
  </conditionalFormatting>
  <conditionalFormatting sqref="D32:G32">
    <cfRule type="expression" dxfId="419" priority="22">
      <formula>$E32="SI"</formula>
    </cfRule>
  </conditionalFormatting>
  <conditionalFormatting sqref="C32">
    <cfRule type="expression" dxfId="418" priority="23">
      <formula>$E32="SI"</formula>
    </cfRule>
  </conditionalFormatting>
  <conditionalFormatting sqref="C33:G33">
    <cfRule type="expression" dxfId="417" priority="24">
      <formula>$E33="SI"</formula>
    </cfRule>
  </conditionalFormatting>
  <conditionalFormatting sqref="C34:G34">
    <cfRule type="expression" dxfId="416" priority="25">
      <formula>$E34="SI"</formula>
    </cfRule>
  </conditionalFormatting>
  <conditionalFormatting sqref="C35:G35">
    <cfRule type="expression" dxfId="415" priority="26">
      <formula>$E35="SI"</formula>
    </cfRule>
  </conditionalFormatting>
  <conditionalFormatting sqref="D36:G36">
    <cfRule type="expression" dxfId="414" priority="27">
      <formula>$E36="SI"</formula>
    </cfRule>
  </conditionalFormatting>
  <conditionalFormatting sqref="D37:G37">
    <cfRule type="expression" dxfId="413" priority="28">
      <formula>$E37="SI"</formula>
    </cfRule>
  </conditionalFormatting>
  <conditionalFormatting sqref="C38:G38">
    <cfRule type="expression" dxfId="412" priority="29">
      <formula>$E38="SI"</formula>
    </cfRule>
  </conditionalFormatting>
  <conditionalFormatting sqref="C39:G39">
    <cfRule type="expression" dxfId="411" priority="30">
      <formula>$E39="SI"</formula>
    </cfRule>
  </conditionalFormatting>
  <conditionalFormatting sqref="C40:G40">
    <cfRule type="expression" dxfId="410" priority="31">
      <formula>$E40="SI"</formula>
    </cfRule>
  </conditionalFormatting>
  <conditionalFormatting sqref="E41:G41 M41:M43 P41:P43 S41:S43">
    <cfRule type="expression" dxfId="409" priority="32">
      <formula>$F41="SI"</formula>
    </cfRule>
  </conditionalFormatting>
  <conditionalFormatting sqref="E42:G42">
    <cfRule type="expression" dxfId="408" priority="33">
      <formula>$F42="SI"</formula>
    </cfRule>
  </conditionalFormatting>
  <conditionalFormatting sqref="E43:G43">
    <cfRule type="expression" dxfId="407" priority="34">
      <formula>$F43="SI"</formula>
    </cfRule>
  </conditionalFormatting>
  <conditionalFormatting sqref="C44:G44">
    <cfRule type="expression" dxfId="406" priority="35">
      <formula>$E44="SI"</formula>
    </cfRule>
  </conditionalFormatting>
  <conditionalFormatting sqref="C45:G45">
    <cfRule type="expression" dxfId="405" priority="36">
      <formula>$E45="SI"</formula>
    </cfRule>
  </conditionalFormatting>
  <conditionalFormatting sqref="C46:G46">
    <cfRule type="expression" dxfId="404" priority="37">
      <formula>$E46="SI"</formula>
    </cfRule>
  </conditionalFormatting>
  <conditionalFormatting sqref="C47:G47">
    <cfRule type="expression" dxfId="403" priority="38">
      <formula>$E47="SI"</formula>
    </cfRule>
  </conditionalFormatting>
  <conditionalFormatting sqref="C48:G48">
    <cfRule type="expression" dxfId="402" priority="39">
      <formula>$E48="SI"</formula>
    </cfRule>
  </conditionalFormatting>
  <conditionalFormatting sqref="D49:G49">
    <cfRule type="expression" dxfId="401" priority="40">
      <formula>$E49="SI"</formula>
    </cfRule>
  </conditionalFormatting>
  <conditionalFormatting sqref="D50:G50">
    <cfRule type="expression" dxfId="400" priority="41">
      <formula>$E50="SI"</formula>
    </cfRule>
  </conditionalFormatting>
  <conditionalFormatting sqref="C51:G51">
    <cfRule type="expression" dxfId="399" priority="42">
      <formula>$E51="SI"</formula>
    </cfRule>
  </conditionalFormatting>
  <conditionalFormatting sqref="C52:G52">
    <cfRule type="expression" dxfId="398" priority="43">
      <formula>$E52="SI"</formula>
    </cfRule>
  </conditionalFormatting>
  <conditionalFormatting sqref="C53:G53">
    <cfRule type="expression" dxfId="397" priority="44">
      <formula>$E53="SI"</formula>
    </cfRule>
  </conditionalFormatting>
  <conditionalFormatting sqref="C54:G54">
    <cfRule type="expression" dxfId="396" priority="45">
      <formula>$E54="SI"</formula>
    </cfRule>
  </conditionalFormatting>
  <conditionalFormatting sqref="C55:G55">
    <cfRule type="expression" dxfId="395" priority="46">
      <formula>$E55="SI"</formula>
    </cfRule>
  </conditionalFormatting>
  <conditionalFormatting sqref="D56:G56">
    <cfRule type="expression" dxfId="394" priority="47">
      <formula>$E56="SI"</formula>
    </cfRule>
  </conditionalFormatting>
  <conditionalFormatting sqref="D57:G57">
    <cfRule type="expression" dxfId="393" priority="48">
      <formula>$E57="SI"</formula>
    </cfRule>
  </conditionalFormatting>
  <conditionalFormatting sqref="C58:G58">
    <cfRule type="expression" dxfId="392" priority="49">
      <formula>$E58="SI"</formula>
    </cfRule>
  </conditionalFormatting>
  <dataValidations count="2">
    <dataValidation type="list" allowBlank="1" showErrorMessage="1" sqref="E10:E58" xr:uid="{00000000-0002-0000-0C00-000000000000}">
      <formula1>"SI,NO"</formula1>
    </dataValidation>
    <dataValidation type="list" allowBlank="1" showErrorMessage="1" sqref="S10:S58" xr:uid="{00000000-0002-0000-0C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976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12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391" priority="1">
      <formula>$E11="SI"</formula>
    </cfRule>
  </conditionalFormatting>
  <conditionalFormatting sqref="D12:G12">
    <cfRule type="expression" dxfId="390" priority="2">
      <formula>$E12="SI"</formula>
    </cfRule>
  </conditionalFormatting>
  <conditionalFormatting sqref="C13:G13">
    <cfRule type="expression" dxfId="389" priority="3">
      <formula>$E13="SI"</formula>
    </cfRule>
  </conditionalFormatting>
  <conditionalFormatting sqref="D14:G14">
    <cfRule type="expression" dxfId="388" priority="4">
      <formula>$E14="SI"</formula>
    </cfRule>
  </conditionalFormatting>
  <conditionalFormatting sqref="D15:G15">
    <cfRule type="expression" dxfId="387" priority="5">
      <formula>$E15="SI"</formula>
    </cfRule>
  </conditionalFormatting>
  <conditionalFormatting sqref="C16:G16">
    <cfRule type="expression" dxfId="386" priority="6">
      <formula>$E16="SI"</formula>
    </cfRule>
  </conditionalFormatting>
  <conditionalFormatting sqref="C17:G17">
    <cfRule type="expression" dxfId="385" priority="7">
      <formula>$E17="SI"</formula>
    </cfRule>
  </conditionalFormatting>
  <conditionalFormatting sqref="D18:G18">
    <cfRule type="expression" dxfId="384" priority="8">
      <formula>$E18="SI"</formula>
    </cfRule>
  </conditionalFormatting>
  <conditionalFormatting sqref="D19:G19">
    <cfRule type="expression" dxfId="383" priority="9">
      <formula>$E19="SI"</formula>
    </cfRule>
  </conditionalFormatting>
  <conditionalFormatting sqref="D20:G20">
    <cfRule type="expression" dxfId="382" priority="10">
      <formula>$E20="SI"</formula>
    </cfRule>
  </conditionalFormatting>
  <conditionalFormatting sqref="D21:G21">
    <cfRule type="expression" dxfId="381" priority="11">
      <formula>$E21="SI"</formula>
    </cfRule>
  </conditionalFormatting>
  <conditionalFormatting sqref="C22:G22">
    <cfRule type="expression" dxfId="380" priority="12">
      <formula>$E22="SI"</formula>
    </cfRule>
  </conditionalFormatting>
  <conditionalFormatting sqref="D23:G23">
    <cfRule type="expression" dxfId="379" priority="13">
      <formula>$E23="SI"</formula>
    </cfRule>
  </conditionalFormatting>
  <conditionalFormatting sqref="D24:G24">
    <cfRule type="expression" dxfId="378" priority="14">
      <formula>$E24="SI"</formula>
    </cfRule>
  </conditionalFormatting>
  <conditionalFormatting sqref="D25:G25">
    <cfRule type="expression" dxfId="377" priority="15">
      <formula>$E25="SI"</formula>
    </cfRule>
  </conditionalFormatting>
  <conditionalFormatting sqref="D26:G26">
    <cfRule type="expression" dxfId="376" priority="16">
      <formula>$E26="SI"</formula>
    </cfRule>
  </conditionalFormatting>
  <conditionalFormatting sqref="D27:G27">
    <cfRule type="expression" dxfId="375" priority="17">
      <formula>$E27="SI"</formula>
    </cfRule>
  </conditionalFormatting>
  <conditionalFormatting sqref="D28:G28">
    <cfRule type="expression" dxfId="374" priority="18">
      <formula>$E28="SI"</formula>
    </cfRule>
  </conditionalFormatting>
  <conditionalFormatting sqref="D29:G29">
    <cfRule type="expression" dxfId="373" priority="19">
      <formula>$E29="SI"</formula>
    </cfRule>
  </conditionalFormatting>
  <conditionalFormatting sqref="D30:G30">
    <cfRule type="expression" dxfId="372" priority="20">
      <formula>$E30="SI"</formula>
    </cfRule>
  </conditionalFormatting>
  <conditionalFormatting sqref="D31:G31">
    <cfRule type="expression" dxfId="371" priority="21">
      <formula>$E31="SI"</formula>
    </cfRule>
  </conditionalFormatting>
  <conditionalFormatting sqref="D32:G32">
    <cfRule type="expression" dxfId="370" priority="22">
      <formula>$E32="SI"</formula>
    </cfRule>
  </conditionalFormatting>
  <conditionalFormatting sqref="C32">
    <cfRule type="expression" dxfId="369" priority="23">
      <formula>$E32="SI"</formula>
    </cfRule>
  </conditionalFormatting>
  <conditionalFormatting sqref="C33:G33">
    <cfRule type="expression" dxfId="368" priority="24">
      <formula>$E33="SI"</formula>
    </cfRule>
  </conditionalFormatting>
  <conditionalFormatting sqref="C34:G34">
    <cfRule type="expression" dxfId="367" priority="25">
      <formula>$E34="SI"</formula>
    </cfRule>
  </conditionalFormatting>
  <conditionalFormatting sqref="C35:G35">
    <cfRule type="expression" dxfId="366" priority="26">
      <formula>$E35="SI"</formula>
    </cfRule>
  </conditionalFormatting>
  <conditionalFormatting sqref="D36:G36">
    <cfRule type="expression" dxfId="365" priority="27">
      <formula>$E36="SI"</formula>
    </cfRule>
  </conditionalFormatting>
  <conditionalFormatting sqref="D37:G37">
    <cfRule type="expression" dxfId="364" priority="28">
      <formula>$E37="SI"</formula>
    </cfRule>
  </conditionalFormatting>
  <conditionalFormatting sqref="C38:G38">
    <cfRule type="expression" dxfId="363" priority="29">
      <formula>$E38="SI"</formula>
    </cfRule>
  </conditionalFormatting>
  <conditionalFormatting sqref="C39:G39">
    <cfRule type="expression" dxfId="362" priority="30">
      <formula>$E39="SI"</formula>
    </cfRule>
  </conditionalFormatting>
  <conditionalFormatting sqref="C40:G40">
    <cfRule type="expression" dxfId="361" priority="31">
      <formula>$E40="SI"</formula>
    </cfRule>
  </conditionalFormatting>
  <conditionalFormatting sqref="E41:G41 M41:M43 P41:P43 S41:S43">
    <cfRule type="expression" dxfId="360" priority="32">
      <formula>$F41="SI"</formula>
    </cfRule>
  </conditionalFormatting>
  <conditionalFormatting sqref="E42:G42">
    <cfRule type="expression" dxfId="359" priority="33">
      <formula>$F42="SI"</formula>
    </cfRule>
  </conditionalFormatting>
  <conditionalFormatting sqref="E43:G43">
    <cfRule type="expression" dxfId="358" priority="34">
      <formula>$F43="SI"</formula>
    </cfRule>
  </conditionalFormatting>
  <conditionalFormatting sqref="C44:G44">
    <cfRule type="expression" dxfId="357" priority="35">
      <formula>$E44="SI"</formula>
    </cfRule>
  </conditionalFormatting>
  <conditionalFormatting sqref="C45:G45">
    <cfRule type="expression" dxfId="356" priority="36">
      <formula>$E45="SI"</formula>
    </cfRule>
  </conditionalFormatting>
  <conditionalFormatting sqref="C46:G46">
    <cfRule type="expression" dxfId="355" priority="37">
      <formula>$E46="SI"</formula>
    </cfRule>
  </conditionalFormatting>
  <conditionalFormatting sqref="C47:G47">
    <cfRule type="expression" dxfId="354" priority="38">
      <formula>$E47="SI"</formula>
    </cfRule>
  </conditionalFormatting>
  <conditionalFormatting sqref="C48:G48">
    <cfRule type="expression" dxfId="353" priority="39">
      <formula>$E48="SI"</formula>
    </cfRule>
  </conditionalFormatting>
  <conditionalFormatting sqref="D49:G49">
    <cfRule type="expression" dxfId="352" priority="40">
      <formula>$E49="SI"</formula>
    </cfRule>
  </conditionalFormatting>
  <conditionalFormatting sqref="D50:G50">
    <cfRule type="expression" dxfId="351" priority="41">
      <formula>$E50="SI"</formula>
    </cfRule>
  </conditionalFormatting>
  <conditionalFormatting sqref="C51:G51">
    <cfRule type="expression" dxfId="350" priority="42">
      <formula>$E51="SI"</formula>
    </cfRule>
  </conditionalFormatting>
  <conditionalFormatting sqref="C52:G52">
    <cfRule type="expression" dxfId="349" priority="43">
      <formula>$E52="SI"</formula>
    </cfRule>
  </conditionalFormatting>
  <conditionalFormatting sqref="C53:G53">
    <cfRule type="expression" dxfId="348" priority="44">
      <formula>$E53="SI"</formula>
    </cfRule>
  </conditionalFormatting>
  <conditionalFormatting sqref="C54:G54">
    <cfRule type="expression" dxfId="347" priority="45">
      <formula>$E54="SI"</formula>
    </cfRule>
  </conditionalFormatting>
  <conditionalFormatting sqref="C55:G55">
    <cfRule type="expression" dxfId="346" priority="46">
      <formula>$E55="SI"</formula>
    </cfRule>
  </conditionalFormatting>
  <conditionalFormatting sqref="D56:G56">
    <cfRule type="expression" dxfId="345" priority="47">
      <formula>$E56="SI"</formula>
    </cfRule>
  </conditionalFormatting>
  <conditionalFormatting sqref="D57:G57">
    <cfRule type="expression" dxfId="344" priority="48">
      <formula>$E57="SI"</formula>
    </cfRule>
  </conditionalFormatting>
  <conditionalFormatting sqref="C58:G58">
    <cfRule type="expression" dxfId="343" priority="49">
      <formula>$E58="SI"</formula>
    </cfRule>
  </conditionalFormatting>
  <dataValidations count="2">
    <dataValidation type="list" allowBlank="1" showErrorMessage="1" sqref="E10:E58" xr:uid="{00000000-0002-0000-0D00-000000000000}">
      <formula1>"SI,NO"</formula1>
    </dataValidation>
    <dataValidation type="list" allowBlank="1" showErrorMessage="1" sqref="S10:S58" xr:uid="{00000000-0002-0000-0D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976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13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>
        <v>0.5</v>
      </c>
      <c r="N10" s="90">
        <f t="shared" ref="N10:N58" si="2">L10*0.001*M10</f>
        <v>0</v>
      </c>
      <c r="O10" s="90">
        <f t="shared" ref="O10:O58" si="3">M10*K10</f>
        <v>0</v>
      </c>
      <c r="P10" s="89">
        <v>0.2</v>
      </c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>
        <v>0.8</v>
      </c>
      <c r="N13" s="90">
        <f t="shared" si="2"/>
        <v>0</v>
      </c>
      <c r="O13" s="90">
        <f t="shared" si="3"/>
        <v>0</v>
      </c>
      <c r="P13" s="89">
        <v>0.2</v>
      </c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>
        <v>0.4</v>
      </c>
      <c r="N15" s="90">
        <f t="shared" si="2"/>
        <v>0</v>
      </c>
      <c r="O15" s="90">
        <f t="shared" si="3"/>
        <v>0</v>
      </c>
      <c r="P15" s="89">
        <v>0.45</v>
      </c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>
        <v>1</v>
      </c>
      <c r="N17" s="90">
        <f t="shared" si="2"/>
        <v>0</v>
      </c>
      <c r="O17" s="90">
        <f t="shared" si="3"/>
        <v>0</v>
      </c>
      <c r="P17" s="89">
        <v>0</v>
      </c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>
        <v>1</v>
      </c>
      <c r="N18" s="90">
        <f t="shared" si="2"/>
        <v>0</v>
      </c>
      <c r="O18" s="90">
        <f t="shared" si="3"/>
        <v>0</v>
      </c>
      <c r="P18" s="89">
        <v>0</v>
      </c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>
        <v>0.6</v>
      </c>
      <c r="N19" s="90">
        <f t="shared" si="2"/>
        <v>0</v>
      </c>
      <c r="O19" s="90">
        <f t="shared" si="3"/>
        <v>0</v>
      </c>
      <c r="P19" s="89">
        <v>0.4</v>
      </c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>
        <v>0.6</v>
      </c>
      <c r="N20" s="90">
        <f t="shared" si="2"/>
        <v>0</v>
      </c>
      <c r="O20" s="90">
        <f t="shared" si="3"/>
        <v>0</v>
      </c>
      <c r="P20" s="89">
        <v>0.4</v>
      </c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>
        <v>0.6</v>
      </c>
      <c r="N21" s="90">
        <f t="shared" si="2"/>
        <v>0</v>
      </c>
      <c r="O21" s="90">
        <f t="shared" si="3"/>
        <v>0</v>
      </c>
      <c r="P21" s="89">
        <v>0.4</v>
      </c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>
        <v>0.6</v>
      </c>
      <c r="N23" s="90">
        <f t="shared" si="2"/>
        <v>0</v>
      </c>
      <c r="O23" s="90">
        <f t="shared" si="3"/>
        <v>0</v>
      </c>
      <c r="P23" s="89">
        <v>0.4</v>
      </c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>
        <v>1</v>
      </c>
      <c r="N24" s="90">
        <f t="shared" si="2"/>
        <v>0</v>
      </c>
      <c r="O24" s="90">
        <f t="shared" si="3"/>
        <v>0</v>
      </c>
      <c r="P24" s="89">
        <v>0</v>
      </c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>
        <v>0.2</v>
      </c>
      <c r="N27" s="90">
        <f t="shared" si="2"/>
        <v>0</v>
      </c>
      <c r="O27" s="90">
        <f t="shared" si="3"/>
        <v>0</v>
      </c>
      <c r="P27" s="89">
        <v>0.8</v>
      </c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>
        <v>1</v>
      </c>
      <c r="N28" s="90">
        <f t="shared" si="2"/>
        <v>0</v>
      </c>
      <c r="O28" s="90">
        <f t="shared" si="3"/>
        <v>0</v>
      </c>
      <c r="P28" s="89">
        <v>0</v>
      </c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>
        <v>0.9</v>
      </c>
      <c r="N29" s="90">
        <f t="shared" si="2"/>
        <v>0</v>
      </c>
      <c r="O29" s="90">
        <f t="shared" si="3"/>
        <v>0</v>
      </c>
      <c r="P29" s="89">
        <v>0.1</v>
      </c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>
        <v>0</v>
      </c>
      <c r="N31" s="90">
        <f t="shared" si="2"/>
        <v>0</v>
      </c>
      <c r="O31" s="90">
        <f t="shared" si="3"/>
        <v>0</v>
      </c>
      <c r="P31" s="89">
        <v>1</v>
      </c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>
        <v>0.1</v>
      </c>
      <c r="N33" s="90">
        <f t="shared" si="2"/>
        <v>0</v>
      </c>
      <c r="O33" s="90">
        <f t="shared" si="3"/>
        <v>0</v>
      </c>
      <c r="P33" s="89">
        <v>0.9</v>
      </c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>
        <v>0.2</v>
      </c>
      <c r="N34" s="90">
        <f t="shared" si="2"/>
        <v>0</v>
      </c>
      <c r="O34" s="90">
        <f t="shared" si="3"/>
        <v>0</v>
      </c>
      <c r="P34" s="89">
        <v>0.8</v>
      </c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>
        <v>1</v>
      </c>
      <c r="N36" s="90">
        <f t="shared" si="2"/>
        <v>0</v>
      </c>
      <c r="O36" s="90">
        <f t="shared" si="3"/>
        <v>0</v>
      </c>
      <c r="P36" s="89">
        <v>0</v>
      </c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>
        <v>1</v>
      </c>
      <c r="N37" s="90">
        <f t="shared" si="2"/>
        <v>0</v>
      </c>
      <c r="O37" s="90">
        <f t="shared" si="3"/>
        <v>0</v>
      </c>
      <c r="P37" s="89">
        <v>0</v>
      </c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>
        <v>1</v>
      </c>
      <c r="N40" s="107">
        <f t="shared" si="2"/>
        <v>0</v>
      </c>
      <c r="O40" s="107">
        <f t="shared" si="3"/>
        <v>0</v>
      </c>
      <c r="P40" s="89">
        <v>0</v>
      </c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>
        <v>0.05</v>
      </c>
      <c r="N41" s="107">
        <f t="shared" si="2"/>
        <v>0</v>
      </c>
      <c r="O41" s="107">
        <f t="shared" si="3"/>
        <v>0</v>
      </c>
      <c r="P41" s="89">
        <v>0.95</v>
      </c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>
        <v>0.1</v>
      </c>
      <c r="N42" s="107">
        <f t="shared" si="2"/>
        <v>0</v>
      </c>
      <c r="O42" s="107">
        <f t="shared" si="3"/>
        <v>0</v>
      </c>
      <c r="P42" s="89">
        <v>0.9</v>
      </c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>
        <v>0.1</v>
      </c>
      <c r="N43" s="107">
        <f t="shared" si="2"/>
        <v>0</v>
      </c>
      <c r="O43" s="107">
        <f t="shared" si="3"/>
        <v>0</v>
      </c>
      <c r="P43" s="89">
        <v>0.9</v>
      </c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>
        <v>0.2</v>
      </c>
      <c r="N44" s="107">
        <f t="shared" si="2"/>
        <v>0</v>
      </c>
      <c r="O44" s="107">
        <f t="shared" si="3"/>
        <v>0</v>
      </c>
      <c r="P44" s="89">
        <v>0.8</v>
      </c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>
        <v>1</v>
      </c>
      <c r="N45" s="107">
        <f t="shared" si="2"/>
        <v>0</v>
      </c>
      <c r="O45" s="107">
        <f t="shared" si="3"/>
        <v>0</v>
      </c>
      <c r="P45" s="89">
        <v>0</v>
      </c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>
        <v>1</v>
      </c>
      <c r="N47" s="107">
        <f t="shared" si="2"/>
        <v>0</v>
      </c>
      <c r="O47" s="107">
        <f t="shared" si="3"/>
        <v>0</v>
      </c>
      <c r="P47" s="89">
        <v>0</v>
      </c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>
        <v>1</v>
      </c>
      <c r="N48" s="107">
        <f t="shared" si="2"/>
        <v>0</v>
      </c>
      <c r="O48" s="107">
        <f t="shared" si="3"/>
        <v>0</v>
      </c>
      <c r="P48" s="89">
        <v>0</v>
      </c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>
        <v>1</v>
      </c>
      <c r="N49" s="107">
        <f t="shared" si="2"/>
        <v>0</v>
      </c>
      <c r="O49" s="107">
        <f t="shared" si="3"/>
        <v>0</v>
      </c>
      <c r="P49" s="89">
        <v>0</v>
      </c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>
        <v>1</v>
      </c>
      <c r="N50" s="107">
        <f t="shared" si="2"/>
        <v>0</v>
      </c>
      <c r="O50" s="107">
        <f t="shared" si="3"/>
        <v>0</v>
      </c>
      <c r="P50" s="89">
        <v>0</v>
      </c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>
        <v>1</v>
      </c>
      <c r="N51" s="107">
        <f t="shared" si="2"/>
        <v>0</v>
      </c>
      <c r="O51" s="107">
        <f t="shared" si="3"/>
        <v>0</v>
      </c>
      <c r="P51" s="89">
        <v>0</v>
      </c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>
        <v>0.5</v>
      </c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342" priority="1">
      <formula>$E11="SI"</formula>
    </cfRule>
  </conditionalFormatting>
  <conditionalFormatting sqref="D12:G12">
    <cfRule type="expression" dxfId="341" priority="2">
      <formula>$E12="SI"</formula>
    </cfRule>
  </conditionalFormatting>
  <conditionalFormatting sqref="C13:G13">
    <cfRule type="expression" dxfId="340" priority="3">
      <formula>$E13="SI"</formula>
    </cfRule>
  </conditionalFormatting>
  <conditionalFormatting sqref="D14:G14">
    <cfRule type="expression" dxfId="339" priority="4">
      <formula>$E14="SI"</formula>
    </cfRule>
  </conditionalFormatting>
  <conditionalFormatting sqref="D15:G15">
    <cfRule type="expression" dxfId="338" priority="5">
      <formula>$E15="SI"</formula>
    </cfRule>
  </conditionalFormatting>
  <conditionalFormatting sqref="C16:G16">
    <cfRule type="expression" dxfId="337" priority="6">
      <formula>$E16="SI"</formula>
    </cfRule>
  </conditionalFormatting>
  <conditionalFormatting sqref="C17:G17">
    <cfRule type="expression" dxfId="336" priority="7">
      <formula>$E17="SI"</formula>
    </cfRule>
  </conditionalFormatting>
  <conditionalFormatting sqref="D18:G18">
    <cfRule type="expression" dxfId="335" priority="8">
      <formula>$E18="SI"</formula>
    </cfRule>
  </conditionalFormatting>
  <conditionalFormatting sqref="D19:G19">
    <cfRule type="expression" dxfId="334" priority="9">
      <formula>$E19="SI"</formula>
    </cfRule>
  </conditionalFormatting>
  <conditionalFormatting sqref="D20:G20">
    <cfRule type="expression" dxfId="333" priority="10">
      <formula>$E20="SI"</formula>
    </cfRule>
  </conditionalFormatting>
  <conditionalFormatting sqref="D21:G21">
    <cfRule type="expression" dxfId="332" priority="11">
      <formula>$E21="SI"</formula>
    </cfRule>
  </conditionalFormatting>
  <conditionalFormatting sqref="C22:G22">
    <cfRule type="expression" dxfId="331" priority="12">
      <formula>$E22="SI"</formula>
    </cfRule>
  </conditionalFormatting>
  <conditionalFormatting sqref="D23:G23">
    <cfRule type="expression" dxfId="330" priority="13">
      <formula>$E23="SI"</formula>
    </cfRule>
  </conditionalFormatting>
  <conditionalFormatting sqref="D24:G24">
    <cfRule type="expression" dxfId="329" priority="14">
      <formula>$E24="SI"</formula>
    </cfRule>
  </conditionalFormatting>
  <conditionalFormatting sqref="D25:G25">
    <cfRule type="expression" dxfId="328" priority="15">
      <formula>$E25="SI"</formula>
    </cfRule>
  </conditionalFormatting>
  <conditionalFormatting sqref="D26:G26">
    <cfRule type="expression" dxfId="327" priority="16">
      <formula>$E26="SI"</formula>
    </cfRule>
  </conditionalFormatting>
  <conditionalFormatting sqref="D27:G27">
    <cfRule type="expression" dxfId="326" priority="17">
      <formula>$E27="SI"</formula>
    </cfRule>
  </conditionalFormatting>
  <conditionalFormatting sqref="D28:G28">
    <cfRule type="expression" dxfId="325" priority="18">
      <formula>$E28="SI"</formula>
    </cfRule>
  </conditionalFormatting>
  <conditionalFormatting sqref="D29:G29">
    <cfRule type="expression" dxfId="324" priority="19">
      <formula>$E29="SI"</formula>
    </cfRule>
  </conditionalFormatting>
  <conditionalFormatting sqref="D30:G30">
    <cfRule type="expression" dxfId="323" priority="20">
      <formula>$E30="SI"</formula>
    </cfRule>
  </conditionalFormatting>
  <conditionalFormatting sqref="D31:G31">
    <cfRule type="expression" dxfId="322" priority="21">
      <formula>$E31="SI"</formula>
    </cfRule>
  </conditionalFormatting>
  <conditionalFormatting sqref="D32:G32">
    <cfRule type="expression" dxfId="321" priority="22">
      <formula>$E32="SI"</formula>
    </cfRule>
  </conditionalFormatting>
  <conditionalFormatting sqref="C32">
    <cfRule type="expression" dxfId="320" priority="23">
      <formula>$E32="SI"</formula>
    </cfRule>
  </conditionalFormatting>
  <conditionalFormatting sqref="C33:G33">
    <cfRule type="expression" dxfId="319" priority="24">
      <formula>$E33="SI"</formula>
    </cfRule>
  </conditionalFormatting>
  <conditionalFormatting sqref="C34:G34">
    <cfRule type="expression" dxfId="318" priority="25">
      <formula>$E34="SI"</formula>
    </cfRule>
  </conditionalFormatting>
  <conditionalFormatting sqref="C35:G35">
    <cfRule type="expression" dxfId="317" priority="26">
      <formula>$E35="SI"</formula>
    </cfRule>
  </conditionalFormatting>
  <conditionalFormatting sqref="D36:G36">
    <cfRule type="expression" dxfId="316" priority="27">
      <formula>$E36="SI"</formula>
    </cfRule>
  </conditionalFormatting>
  <conditionalFormatting sqref="D37:G37">
    <cfRule type="expression" dxfId="315" priority="28">
      <formula>$E37="SI"</formula>
    </cfRule>
  </conditionalFormatting>
  <conditionalFormatting sqref="C38:G38">
    <cfRule type="expression" dxfId="314" priority="29">
      <formula>$E38="SI"</formula>
    </cfRule>
  </conditionalFormatting>
  <conditionalFormatting sqref="C39:G39">
    <cfRule type="expression" dxfId="313" priority="30">
      <formula>$E39="SI"</formula>
    </cfRule>
  </conditionalFormatting>
  <conditionalFormatting sqref="C40:G40">
    <cfRule type="expression" dxfId="312" priority="31">
      <formula>$E40="SI"</formula>
    </cfRule>
  </conditionalFormatting>
  <conditionalFormatting sqref="E41:G41 M41:M43 P41:P43 S41:S43">
    <cfRule type="expression" dxfId="311" priority="32">
      <formula>$F41="SI"</formula>
    </cfRule>
  </conditionalFormatting>
  <conditionalFormatting sqref="E42:G42">
    <cfRule type="expression" dxfId="310" priority="33">
      <formula>$F42="SI"</formula>
    </cfRule>
  </conditionalFormatting>
  <conditionalFormatting sqref="E43:G43">
    <cfRule type="expression" dxfId="309" priority="34">
      <formula>$F43="SI"</formula>
    </cfRule>
  </conditionalFormatting>
  <conditionalFormatting sqref="C44:G44">
    <cfRule type="expression" dxfId="308" priority="35">
      <formula>$E44="SI"</formula>
    </cfRule>
  </conditionalFormatting>
  <conditionalFormatting sqref="C45:G45">
    <cfRule type="expression" dxfId="307" priority="36">
      <formula>$E45="SI"</formula>
    </cfRule>
  </conditionalFormatting>
  <conditionalFormatting sqref="C46:G46">
    <cfRule type="expression" dxfId="306" priority="37">
      <formula>$E46="SI"</formula>
    </cfRule>
  </conditionalFormatting>
  <conditionalFormatting sqref="C47:G47">
    <cfRule type="expression" dxfId="305" priority="38">
      <formula>$E47="SI"</formula>
    </cfRule>
  </conditionalFormatting>
  <conditionalFormatting sqref="C48:G48">
    <cfRule type="expression" dxfId="304" priority="39">
      <formula>$E48="SI"</formula>
    </cfRule>
  </conditionalFormatting>
  <conditionalFormatting sqref="D49:G49">
    <cfRule type="expression" dxfId="303" priority="40">
      <formula>$E49="SI"</formula>
    </cfRule>
  </conditionalFormatting>
  <conditionalFormatting sqref="D50:G50">
    <cfRule type="expression" dxfId="302" priority="41">
      <formula>$E50="SI"</formula>
    </cfRule>
  </conditionalFormatting>
  <conditionalFormatting sqref="C51:G51">
    <cfRule type="expression" dxfId="301" priority="42">
      <formula>$E51="SI"</formula>
    </cfRule>
  </conditionalFormatting>
  <conditionalFormatting sqref="C52:G52">
    <cfRule type="expression" dxfId="300" priority="43">
      <formula>$E52="SI"</formula>
    </cfRule>
  </conditionalFormatting>
  <conditionalFormatting sqref="C53:G53">
    <cfRule type="expression" dxfId="299" priority="44">
      <formula>$E53="SI"</formula>
    </cfRule>
  </conditionalFormatting>
  <conditionalFormatting sqref="C54:G54">
    <cfRule type="expression" dxfId="298" priority="45">
      <formula>$E54="SI"</formula>
    </cfRule>
  </conditionalFormatting>
  <conditionalFormatting sqref="C55:G55">
    <cfRule type="expression" dxfId="297" priority="46">
      <formula>$E55="SI"</formula>
    </cfRule>
  </conditionalFormatting>
  <conditionalFormatting sqref="D56:G56">
    <cfRule type="expression" dxfId="296" priority="47">
      <formula>$E56="SI"</formula>
    </cfRule>
  </conditionalFormatting>
  <conditionalFormatting sqref="D57:G57">
    <cfRule type="expression" dxfId="295" priority="48">
      <formula>$E57="SI"</formula>
    </cfRule>
  </conditionalFormatting>
  <conditionalFormatting sqref="C58:G58">
    <cfRule type="expression" dxfId="294" priority="49">
      <formula>$E58="SI"</formula>
    </cfRule>
  </conditionalFormatting>
  <dataValidations count="2">
    <dataValidation type="list" allowBlank="1" showErrorMessage="1" sqref="E10:E58" xr:uid="{00000000-0002-0000-0E00-000000000000}">
      <formula1>"SI,NO"</formula1>
    </dataValidation>
    <dataValidation type="list" allowBlank="1" showErrorMessage="1" sqref="S10:S58" xr:uid="{00000000-0002-0000-0E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976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14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293" priority="1">
      <formula>$E11="SI"</formula>
    </cfRule>
  </conditionalFormatting>
  <conditionalFormatting sqref="D12:G12">
    <cfRule type="expression" dxfId="292" priority="2">
      <formula>$E12="SI"</formula>
    </cfRule>
  </conditionalFormatting>
  <conditionalFormatting sqref="C13:G13">
    <cfRule type="expression" dxfId="291" priority="3">
      <formula>$E13="SI"</formula>
    </cfRule>
  </conditionalFormatting>
  <conditionalFormatting sqref="D14:G14">
    <cfRule type="expression" dxfId="290" priority="4">
      <formula>$E14="SI"</formula>
    </cfRule>
  </conditionalFormatting>
  <conditionalFormatting sqref="D15:G15">
    <cfRule type="expression" dxfId="289" priority="5">
      <formula>$E15="SI"</formula>
    </cfRule>
  </conditionalFormatting>
  <conditionalFormatting sqref="C16:G16">
    <cfRule type="expression" dxfId="288" priority="6">
      <formula>$E16="SI"</formula>
    </cfRule>
  </conditionalFormatting>
  <conditionalFormatting sqref="C17:G17">
    <cfRule type="expression" dxfId="287" priority="7">
      <formula>$E17="SI"</formula>
    </cfRule>
  </conditionalFormatting>
  <conditionalFormatting sqref="D18:G18">
    <cfRule type="expression" dxfId="286" priority="8">
      <formula>$E18="SI"</formula>
    </cfRule>
  </conditionalFormatting>
  <conditionalFormatting sqref="D19:G19">
    <cfRule type="expression" dxfId="285" priority="9">
      <formula>$E19="SI"</formula>
    </cfRule>
  </conditionalFormatting>
  <conditionalFormatting sqref="D20:G20">
    <cfRule type="expression" dxfId="284" priority="10">
      <formula>$E20="SI"</formula>
    </cfRule>
  </conditionalFormatting>
  <conditionalFormatting sqref="D21:G21">
    <cfRule type="expression" dxfId="283" priority="11">
      <formula>$E21="SI"</formula>
    </cfRule>
  </conditionalFormatting>
  <conditionalFormatting sqref="C22:G22">
    <cfRule type="expression" dxfId="282" priority="12">
      <formula>$E22="SI"</formula>
    </cfRule>
  </conditionalFormatting>
  <conditionalFormatting sqref="D23:G23">
    <cfRule type="expression" dxfId="281" priority="13">
      <formula>$E23="SI"</formula>
    </cfRule>
  </conditionalFormatting>
  <conditionalFormatting sqref="D24:G24">
    <cfRule type="expression" dxfId="280" priority="14">
      <formula>$E24="SI"</formula>
    </cfRule>
  </conditionalFormatting>
  <conditionalFormatting sqref="D25:G25">
    <cfRule type="expression" dxfId="279" priority="15">
      <formula>$E25="SI"</formula>
    </cfRule>
  </conditionalFormatting>
  <conditionalFormatting sqref="D26:G26">
    <cfRule type="expression" dxfId="278" priority="16">
      <formula>$E26="SI"</formula>
    </cfRule>
  </conditionalFormatting>
  <conditionalFormatting sqref="D27:G27">
    <cfRule type="expression" dxfId="277" priority="17">
      <formula>$E27="SI"</formula>
    </cfRule>
  </conditionalFormatting>
  <conditionalFormatting sqref="D28:G28">
    <cfRule type="expression" dxfId="276" priority="18">
      <formula>$E28="SI"</formula>
    </cfRule>
  </conditionalFormatting>
  <conditionalFormatting sqref="D29:G29">
    <cfRule type="expression" dxfId="275" priority="19">
      <formula>$E29="SI"</formula>
    </cfRule>
  </conditionalFormatting>
  <conditionalFormatting sqref="D30:G30">
    <cfRule type="expression" dxfId="274" priority="20">
      <formula>$E30="SI"</formula>
    </cfRule>
  </conditionalFormatting>
  <conditionalFormatting sqref="D31:G31">
    <cfRule type="expression" dxfId="273" priority="21">
      <formula>$E31="SI"</formula>
    </cfRule>
  </conditionalFormatting>
  <conditionalFormatting sqref="D32:G32">
    <cfRule type="expression" dxfId="272" priority="22">
      <formula>$E32="SI"</formula>
    </cfRule>
  </conditionalFormatting>
  <conditionalFormatting sqref="C32">
    <cfRule type="expression" dxfId="271" priority="23">
      <formula>$E32="SI"</formula>
    </cfRule>
  </conditionalFormatting>
  <conditionalFormatting sqref="C33:G33">
    <cfRule type="expression" dxfId="270" priority="24">
      <formula>$E33="SI"</formula>
    </cfRule>
  </conditionalFormatting>
  <conditionalFormatting sqref="C34:G34">
    <cfRule type="expression" dxfId="269" priority="25">
      <formula>$E34="SI"</formula>
    </cfRule>
  </conditionalFormatting>
  <conditionalFormatting sqref="C35:G35">
    <cfRule type="expression" dxfId="268" priority="26">
      <formula>$E35="SI"</formula>
    </cfRule>
  </conditionalFormatting>
  <conditionalFormatting sqref="D36:G36">
    <cfRule type="expression" dxfId="267" priority="27">
      <formula>$E36="SI"</formula>
    </cfRule>
  </conditionalFormatting>
  <conditionalFormatting sqref="D37:G37">
    <cfRule type="expression" dxfId="266" priority="28">
      <formula>$E37="SI"</formula>
    </cfRule>
  </conditionalFormatting>
  <conditionalFormatting sqref="C38:G38">
    <cfRule type="expression" dxfId="265" priority="29">
      <formula>$E38="SI"</formula>
    </cfRule>
  </conditionalFormatting>
  <conditionalFormatting sqref="C39:G39">
    <cfRule type="expression" dxfId="264" priority="30">
      <formula>$E39="SI"</formula>
    </cfRule>
  </conditionalFormatting>
  <conditionalFormatting sqref="C40:G40">
    <cfRule type="expression" dxfId="263" priority="31">
      <formula>$E40="SI"</formula>
    </cfRule>
  </conditionalFormatting>
  <conditionalFormatting sqref="E41:G41 M41:M43 P41:P43 S41:S43">
    <cfRule type="expression" dxfId="262" priority="32">
      <formula>$F41="SI"</formula>
    </cfRule>
  </conditionalFormatting>
  <conditionalFormatting sqref="E42:G42">
    <cfRule type="expression" dxfId="261" priority="33">
      <formula>$F42="SI"</formula>
    </cfRule>
  </conditionalFormatting>
  <conditionalFormatting sqref="E43:G43">
    <cfRule type="expression" dxfId="260" priority="34">
      <formula>$F43="SI"</formula>
    </cfRule>
  </conditionalFormatting>
  <conditionalFormatting sqref="C44:G44">
    <cfRule type="expression" dxfId="259" priority="35">
      <formula>$E44="SI"</formula>
    </cfRule>
  </conditionalFormatting>
  <conditionalFormatting sqref="C45:G45">
    <cfRule type="expression" dxfId="258" priority="36">
      <formula>$E45="SI"</formula>
    </cfRule>
  </conditionalFormatting>
  <conditionalFormatting sqref="C46:G46">
    <cfRule type="expression" dxfId="257" priority="37">
      <formula>$E46="SI"</formula>
    </cfRule>
  </conditionalFormatting>
  <conditionalFormatting sqref="C47:G47">
    <cfRule type="expression" dxfId="256" priority="38">
      <formula>$E47="SI"</formula>
    </cfRule>
  </conditionalFormatting>
  <conditionalFormatting sqref="C48:G48">
    <cfRule type="expression" dxfId="255" priority="39">
      <formula>$E48="SI"</formula>
    </cfRule>
  </conditionalFormatting>
  <conditionalFormatting sqref="D49:G49">
    <cfRule type="expression" dxfId="254" priority="40">
      <formula>$E49="SI"</formula>
    </cfRule>
  </conditionalFormatting>
  <conditionalFormatting sqref="D50:G50">
    <cfRule type="expression" dxfId="253" priority="41">
      <formula>$E50="SI"</formula>
    </cfRule>
  </conditionalFormatting>
  <conditionalFormatting sqref="C51:G51">
    <cfRule type="expression" dxfId="252" priority="42">
      <formula>$E51="SI"</formula>
    </cfRule>
  </conditionalFormatting>
  <conditionalFormatting sqref="C52:G52">
    <cfRule type="expression" dxfId="251" priority="43">
      <formula>$E52="SI"</formula>
    </cfRule>
  </conditionalFormatting>
  <conditionalFormatting sqref="C53:G53">
    <cfRule type="expression" dxfId="250" priority="44">
      <formula>$E53="SI"</formula>
    </cfRule>
  </conditionalFormatting>
  <conditionalFormatting sqref="C54:G54">
    <cfRule type="expression" dxfId="249" priority="45">
      <formula>$E54="SI"</formula>
    </cfRule>
  </conditionalFormatting>
  <conditionalFormatting sqref="C55:G55">
    <cfRule type="expression" dxfId="248" priority="46">
      <formula>$E55="SI"</formula>
    </cfRule>
  </conditionalFormatting>
  <conditionalFormatting sqref="D56:G56">
    <cfRule type="expression" dxfId="247" priority="47">
      <formula>$E56="SI"</formula>
    </cfRule>
  </conditionalFormatting>
  <conditionalFormatting sqref="D57:G57">
    <cfRule type="expression" dxfId="246" priority="48">
      <formula>$E57="SI"</formula>
    </cfRule>
  </conditionalFormatting>
  <conditionalFormatting sqref="C58:G58">
    <cfRule type="expression" dxfId="245" priority="49">
      <formula>$E58="SI"</formula>
    </cfRule>
  </conditionalFormatting>
  <dataValidations count="2">
    <dataValidation type="list" allowBlank="1" showErrorMessage="1" sqref="E10:E58" xr:uid="{00000000-0002-0000-0F00-000000000000}">
      <formula1>"SI,NO"</formula1>
    </dataValidation>
    <dataValidation type="list" allowBlank="1" showErrorMessage="1" sqref="S10:S58" xr:uid="{00000000-0002-0000-0F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976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15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244" priority="1">
      <formula>$E11="SI"</formula>
    </cfRule>
  </conditionalFormatting>
  <conditionalFormatting sqref="D12:G12">
    <cfRule type="expression" dxfId="243" priority="2">
      <formula>$E12="SI"</formula>
    </cfRule>
  </conditionalFormatting>
  <conditionalFormatting sqref="C13:G13">
    <cfRule type="expression" dxfId="242" priority="3">
      <formula>$E13="SI"</formula>
    </cfRule>
  </conditionalFormatting>
  <conditionalFormatting sqref="D14:G14">
    <cfRule type="expression" dxfId="241" priority="4">
      <formula>$E14="SI"</formula>
    </cfRule>
  </conditionalFormatting>
  <conditionalFormatting sqref="D15:G15">
    <cfRule type="expression" dxfId="240" priority="5">
      <formula>$E15="SI"</formula>
    </cfRule>
  </conditionalFormatting>
  <conditionalFormatting sqref="C16:G16">
    <cfRule type="expression" dxfId="239" priority="6">
      <formula>$E16="SI"</formula>
    </cfRule>
  </conditionalFormatting>
  <conditionalFormatting sqref="C17:G17">
    <cfRule type="expression" dxfId="238" priority="7">
      <formula>$E17="SI"</formula>
    </cfRule>
  </conditionalFormatting>
  <conditionalFormatting sqref="D18:G18">
    <cfRule type="expression" dxfId="237" priority="8">
      <formula>$E18="SI"</formula>
    </cfRule>
  </conditionalFormatting>
  <conditionalFormatting sqref="D19:G19">
    <cfRule type="expression" dxfId="236" priority="9">
      <formula>$E19="SI"</formula>
    </cfRule>
  </conditionalFormatting>
  <conditionalFormatting sqref="D20:G20">
    <cfRule type="expression" dxfId="235" priority="10">
      <formula>$E20="SI"</formula>
    </cfRule>
  </conditionalFormatting>
  <conditionalFormatting sqref="D21:G21">
    <cfRule type="expression" dxfId="234" priority="11">
      <formula>$E21="SI"</formula>
    </cfRule>
  </conditionalFormatting>
  <conditionalFormatting sqref="C22:G22">
    <cfRule type="expression" dxfId="233" priority="12">
      <formula>$E22="SI"</formula>
    </cfRule>
  </conditionalFormatting>
  <conditionalFormatting sqref="D23:G23">
    <cfRule type="expression" dxfId="232" priority="13">
      <formula>$E23="SI"</formula>
    </cfRule>
  </conditionalFormatting>
  <conditionalFormatting sqref="D24:G24">
    <cfRule type="expression" dxfId="231" priority="14">
      <formula>$E24="SI"</formula>
    </cfRule>
  </conditionalFormatting>
  <conditionalFormatting sqref="D25:G25">
    <cfRule type="expression" dxfId="230" priority="15">
      <formula>$E25="SI"</formula>
    </cfRule>
  </conditionalFormatting>
  <conditionalFormatting sqref="D26:G26">
    <cfRule type="expression" dxfId="229" priority="16">
      <formula>$E26="SI"</formula>
    </cfRule>
  </conditionalFormatting>
  <conditionalFormatting sqref="D27:G27">
    <cfRule type="expression" dxfId="228" priority="17">
      <formula>$E27="SI"</formula>
    </cfRule>
  </conditionalFormatting>
  <conditionalFormatting sqref="D28:G28">
    <cfRule type="expression" dxfId="227" priority="18">
      <formula>$E28="SI"</formula>
    </cfRule>
  </conditionalFormatting>
  <conditionalFormatting sqref="D29:G29">
    <cfRule type="expression" dxfId="226" priority="19">
      <formula>$E29="SI"</formula>
    </cfRule>
  </conditionalFormatting>
  <conditionalFormatting sqref="D30:G30">
    <cfRule type="expression" dxfId="225" priority="20">
      <formula>$E30="SI"</formula>
    </cfRule>
  </conditionalFormatting>
  <conditionalFormatting sqref="D31:G31">
    <cfRule type="expression" dxfId="224" priority="21">
      <formula>$E31="SI"</formula>
    </cfRule>
  </conditionalFormatting>
  <conditionalFormatting sqref="D32:G32">
    <cfRule type="expression" dxfId="223" priority="22">
      <formula>$E32="SI"</formula>
    </cfRule>
  </conditionalFormatting>
  <conditionalFormatting sqref="C32">
    <cfRule type="expression" dxfId="222" priority="23">
      <formula>$E32="SI"</formula>
    </cfRule>
  </conditionalFormatting>
  <conditionalFormatting sqref="C33:G33">
    <cfRule type="expression" dxfId="221" priority="24">
      <formula>$E33="SI"</formula>
    </cfRule>
  </conditionalFormatting>
  <conditionalFormatting sqref="C34:G34">
    <cfRule type="expression" dxfId="220" priority="25">
      <formula>$E34="SI"</formula>
    </cfRule>
  </conditionalFormatting>
  <conditionalFormatting sqref="C35:G35">
    <cfRule type="expression" dxfId="219" priority="26">
      <formula>$E35="SI"</formula>
    </cfRule>
  </conditionalFormatting>
  <conditionalFormatting sqref="D36:G36">
    <cfRule type="expression" dxfId="218" priority="27">
      <formula>$E36="SI"</formula>
    </cfRule>
  </conditionalFormatting>
  <conditionalFormatting sqref="D37:G37">
    <cfRule type="expression" dxfId="217" priority="28">
      <formula>$E37="SI"</formula>
    </cfRule>
  </conditionalFormatting>
  <conditionalFormatting sqref="C38:G38">
    <cfRule type="expression" dxfId="216" priority="29">
      <formula>$E38="SI"</formula>
    </cfRule>
  </conditionalFormatting>
  <conditionalFormatting sqref="C39:G39">
    <cfRule type="expression" dxfId="215" priority="30">
      <formula>$E39="SI"</formula>
    </cfRule>
  </conditionalFormatting>
  <conditionalFormatting sqref="C40:G40">
    <cfRule type="expression" dxfId="214" priority="31">
      <formula>$E40="SI"</formula>
    </cfRule>
  </conditionalFormatting>
  <conditionalFormatting sqref="E41:G41 M41:M43 P41:P43 S41:S43">
    <cfRule type="expression" dxfId="213" priority="32">
      <formula>$F41="SI"</formula>
    </cfRule>
  </conditionalFormatting>
  <conditionalFormatting sqref="E42:G42">
    <cfRule type="expression" dxfId="212" priority="33">
      <formula>$F42="SI"</formula>
    </cfRule>
  </conditionalFormatting>
  <conditionalFormatting sqref="E43:G43">
    <cfRule type="expression" dxfId="211" priority="34">
      <formula>$F43="SI"</formula>
    </cfRule>
  </conditionalFormatting>
  <conditionalFormatting sqref="C44:G44">
    <cfRule type="expression" dxfId="210" priority="35">
      <formula>$E44="SI"</formula>
    </cfRule>
  </conditionalFormatting>
  <conditionalFormatting sqref="C45:G45">
    <cfRule type="expression" dxfId="209" priority="36">
      <formula>$E45="SI"</formula>
    </cfRule>
  </conditionalFormatting>
  <conditionalFormatting sqref="C46:G46">
    <cfRule type="expression" dxfId="208" priority="37">
      <formula>$E46="SI"</formula>
    </cfRule>
  </conditionalFormatting>
  <conditionalFormatting sqref="C47:G47">
    <cfRule type="expression" dxfId="207" priority="38">
      <formula>$E47="SI"</formula>
    </cfRule>
  </conditionalFormatting>
  <conditionalFormatting sqref="C48:G48">
    <cfRule type="expression" dxfId="206" priority="39">
      <formula>$E48="SI"</formula>
    </cfRule>
  </conditionalFormatting>
  <conditionalFormatting sqref="D49:G49">
    <cfRule type="expression" dxfId="205" priority="40">
      <formula>$E49="SI"</formula>
    </cfRule>
  </conditionalFormatting>
  <conditionalFormatting sqref="D50:G50">
    <cfRule type="expression" dxfId="204" priority="41">
      <formula>$E50="SI"</formula>
    </cfRule>
  </conditionalFormatting>
  <conditionalFormatting sqref="C51:G51">
    <cfRule type="expression" dxfId="203" priority="42">
      <formula>$E51="SI"</formula>
    </cfRule>
  </conditionalFormatting>
  <conditionalFormatting sqref="C52:G52">
    <cfRule type="expression" dxfId="202" priority="43">
      <formula>$E52="SI"</formula>
    </cfRule>
  </conditionalFormatting>
  <conditionalFormatting sqref="C53:G53">
    <cfRule type="expression" dxfId="201" priority="44">
      <formula>$E53="SI"</formula>
    </cfRule>
  </conditionalFormatting>
  <conditionalFormatting sqref="C54:G54">
    <cfRule type="expression" dxfId="200" priority="45">
      <formula>$E54="SI"</formula>
    </cfRule>
  </conditionalFormatting>
  <conditionalFormatting sqref="C55:G55">
    <cfRule type="expression" dxfId="199" priority="46">
      <formula>$E55="SI"</formula>
    </cfRule>
  </conditionalFormatting>
  <conditionalFormatting sqref="D56:G56">
    <cfRule type="expression" dxfId="198" priority="47">
      <formula>$E56="SI"</formula>
    </cfRule>
  </conditionalFormatting>
  <conditionalFormatting sqref="D57:G57">
    <cfRule type="expression" dxfId="197" priority="48">
      <formula>$E57="SI"</formula>
    </cfRule>
  </conditionalFormatting>
  <conditionalFormatting sqref="C58:G58">
    <cfRule type="expression" dxfId="196" priority="49">
      <formula>$E58="SI"</formula>
    </cfRule>
  </conditionalFormatting>
  <dataValidations count="2">
    <dataValidation type="list" allowBlank="1" showErrorMessage="1" sqref="E10:E58" xr:uid="{00000000-0002-0000-1000-000000000000}">
      <formula1>"SI,NO"</formula1>
    </dataValidation>
    <dataValidation type="list" allowBlank="1" showErrorMessage="1" sqref="S10:S58" xr:uid="{00000000-0002-0000-10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976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16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195" priority="1">
      <formula>$E11="SI"</formula>
    </cfRule>
  </conditionalFormatting>
  <conditionalFormatting sqref="D12:G12">
    <cfRule type="expression" dxfId="194" priority="2">
      <formula>$E12="SI"</formula>
    </cfRule>
  </conditionalFormatting>
  <conditionalFormatting sqref="C13:G13">
    <cfRule type="expression" dxfId="193" priority="3">
      <formula>$E13="SI"</formula>
    </cfRule>
  </conditionalFormatting>
  <conditionalFormatting sqref="D14:G14">
    <cfRule type="expression" dxfId="192" priority="4">
      <formula>$E14="SI"</formula>
    </cfRule>
  </conditionalFormatting>
  <conditionalFormatting sqref="D15:G15">
    <cfRule type="expression" dxfId="191" priority="5">
      <formula>$E15="SI"</formula>
    </cfRule>
  </conditionalFormatting>
  <conditionalFormatting sqref="C16:G16">
    <cfRule type="expression" dxfId="190" priority="6">
      <formula>$E16="SI"</formula>
    </cfRule>
  </conditionalFormatting>
  <conditionalFormatting sqref="C17:G17">
    <cfRule type="expression" dxfId="189" priority="7">
      <formula>$E17="SI"</formula>
    </cfRule>
  </conditionalFormatting>
  <conditionalFormatting sqref="D18:G18">
    <cfRule type="expression" dxfId="188" priority="8">
      <formula>$E18="SI"</formula>
    </cfRule>
  </conditionalFormatting>
  <conditionalFormatting sqref="D19:G19">
    <cfRule type="expression" dxfId="187" priority="9">
      <formula>$E19="SI"</formula>
    </cfRule>
  </conditionalFormatting>
  <conditionalFormatting sqref="D20:G20">
    <cfRule type="expression" dxfId="186" priority="10">
      <formula>$E20="SI"</formula>
    </cfRule>
  </conditionalFormatting>
  <conditionalFormatting sqref="D21:G21">
    <cfRule type="expression" dxfId="185" priority="11">
      <formula>$E21="SI"</formula>
    </cfRule>
  </conditionalFormatting>
  <conditionalFormatting sqref="C22:G22">
    <cfRule type="expression" dxfId="184" priority="12">
      <formula>$E22="SI"</formula>
    </cfRule>
  </conditionalFormatting>
  <conditionalFormatting sqref="D23:G23">
    <cfRule type="expression" dxfId="183" priority="13">
      <formula>$E23="SI"</formula>
    </cfRule>
  </conditionalFormatting>
  <conditionalFormatting sqref="D24:G24">
    <cfRule type="expression" dxfId="182" priority="14">
      <formula>$E24="SI"</formula>
    </cfRule>
  </conditionalFormatting>
  <conditionalFormatting sqref="D25:G25">
    <cfRule type="expression" dxfId="181" priority="15">
      <formula>$E25="SI"</formula>
    </cfRule>
  </conditionalFormatting>
  <conditionalFormatting sqref="D26:G26">
    <cfRule type="expression" dxfId="180" priority="16">
      <formula>$E26="SI"</formula>
    </cfRule>
  </conditionalFormatting>
  <conditionalFormatting sqref="D27:G27">
    <cfRule type="expression" dxfId="179" priority="17">
      <formula>$E27="SI"</formula>
    </cfRule>
  </conditionalFormatting>
  <conditionalFormatting sqref="D28:G28">
    <cfRule type="expression" dxfId="178" priority="18">
      <formula>$E28="SI"</formula>
    </cfRule>
  </conditionalFormatting>
  <conditionalFormatting sqref="D29:G29">
    <cfRule type="expression" dxfId="177" priority="19">
      <formula>$E29="SI"</formula>
    </cfRule>
  </conditionalFormatting>
  <conditionalFormatting sqref="D30:G30">
    <cfRule type="expression" dxfId="176" priority="20">
      <formula>$E30="SI"</formula>
    </cfRule>
  </conditionalFormatting>
  <conditionalFormatting sqref="D31:G31">
    <cfRule type="expression" dxfId="175" priority="21">
      <formula>$E31="SI"</formula>
    </cfRule>
  </conditionalFormatting>
  <conditionalFormatting sqref="D32:G32">
    <cfRule type="expression" dxfId="174" priority="22">
      <formula>$E32="SI"</formula>
    </cfRule>
  </conditionalFormatting>
  <conditionalFormatting sqref="C32">
    <cfRule type="expression" dxfId="173" priority="23">
      <formula>$E32="SI"</formula>
    </cfRule>
  </conditionalFormatting>
  <conditionalFormatting sqref="C33:G33">
    <cfRule type="expression" dxfId="172" priority="24">
      <formula>$E33="SI"</formula>
    </cfRule>
  </conditionalFormatting>
  <conditionalFormatting sqref="C34:G34">
    <cfRule type="expression" dxfId="171" priority="25">
      <formula>$E34="SI"</formula>
    </cfRule>
  </conditionalFormatting>
  <conditionalFormatting sqref="C35:G35">
    <cfRule type="expression" dxfId="170" priority="26">
      <formula>$E35="SI"</formula>
    </cfRule>
  </conditionalFormatting>
  <conditionalFormatting sqref="D36:G36">
    <cfRule type="expression" dxfId="169" priority="27">
      <formula>$E36="SI"</formula>
    </cfRule>
  </conditionalFormatting>
  <conditionalFormatting sqref="D37:G37">
    <cfRule type="expression" dxfId="168" priority="28">
      <formula>$E37="SI"</formula>
    </cfRule>
  </conditionalFormatting>
  <conditionalFormatting sqref="C38:G38">
    <cfRule type="expression" dxfId="167" priority="29">
      <formula>$E38="SI"</formula>
    </cfRule>
  </conditionalFormatting>
  <conditionalFormatting sqref="C39:G39">
    <cfRule type="expression" dxfId="166" priority="30">
      <formula>$E39="SI"</formula>
    </cfRule>
  </conditionalFormatting>
  <conditionalFormatting sqref="C40:G40">
    <cfRule type="expression" dxfId="165" priority="31">
      <formula>$E40="SI"</formula>
    </cfRule>
  </conditionalFormatting>
  <conditionalFormatting sqref="E41:G41 M41:M43 P41:P43 S41:S43">
    <cfRule type="expression" dxfId="164" priority="32">
      <formula>$F41="SI"</formula>
    </cfRule>
  </conditionalFormatting>
  <conditionalFormatting sqref="E42:G42">
    <cfRule type="expression" dxfId="163" priority="33">
      <formula>$F42="SI"</formula>
    </cfRule>
  </conditionalFormatting>
  <conditionalFormatting sqref="E43:G43">
    <cfRule type="expression" dxfId="162" priority="34">
      <formula>$F43="SI"</formula>
    </cfRule>
  </conditionalFormatting>
  <conditionalFormatting sqref="C44:G44">
    <cfRule type="expression" dxfId="161" priority="35">
      <formula>$E44="SI"</formula>
    </cfRule>
  </conditionalFormatting>
  <conditionalFormatting sqref="C45:G45">
    <cfRule type="expression" dxfId="160" priority="36">
      <formula>$E45="SI"</formula>
    </cfRule>
  </conditionalFormatting>
  <conditionalFormatting sqref="C46:G46">
    <cfRule type="expression" dxfId="159" priority="37">
      <formula>$E46="SI"</formula>
    </cfRule>
  </conditionalFormatting>
  <conditionalFormatting sqref="C47:G47">
    <cfRule type="expression" dxfId="158" priority="38">
      <formula>$E47="SI"</formula>
    </cfRule>
  </conditionalFormatting>
  <conditionalFormatting sqref="C48:G48">
    <cfRule type="expression" dxfId="157" priority="39">
      <formula>$E48="SI"</formula>
    </cfRule>
  </conditionalFormatting>
  <conditionalFormatting sqref="D49:G49">
    <cfRule type="expression" dxfId="156" priority="40">
      <formula>$E49="SI"</formula>
    </cfRule>
  </conditionalFormatting>
  <conditionalFormatting sqref="D50:G50">
    <cfRule type="expression" dxfId="155" priority="41">
      <formula>$E50="SI"</formula>
    </cfRule>
  </conditionalFormatting>
  <conditionalFormatting sqref="C51:G51">
    <cfRule type="expression" dxfId="154" priority="42">
      <formula>$E51="SI"</formula>
    </cfRule>
  </conditionalFormatting>
  <conditionalFormatting sqref="C52:G52">
    <cfRule type="expression" dxfId="153" priority="43">
      <formula>$E52="SI"</formula>
    </cfRule>
  </conditionalFormatting>
  <conditionalFormatting sqref="C53:G53">
    <cfRule type="expression" dxfId="152" priority="44">
      <formula>$E53="SI"</formula>
    </cfRule>
  </conditionalFormatting>
  <conditionalFormatting sqref="C54:G54">
    <cfRule type="expression" dxfId="151" priority="45">
      <formula>$E54="SI"</formula>
    </cfRule>
  </conditionalFormatting>
  <conditionalFormatting sqref="C55:G55">
    <cfRule type="expression" dxfId="150" priority="46">
      <formula>$E55="SI"</formula>
    </cfRule>
  </conditionalFormatting>
  <conditionalFormatting sqref="D56:G56">
    <cfRule type="expression" dxfId="149" priority="47">
      <formula>$E56="SI"</formula>
    </cfRule>
  </conditionalFormatting>
  <conditionalFormatting sqref="D57:G57">
    <cfRule type="expression" dxfId="148" priority="48">
      <formula>$E57="SI"</formula>
    </cfRule>
  </conditionalFormatting>
  <conditionalFormatting sqref="C58:G58">
    <cfRule type="expression" dxfId="147" priority="49">
      <formula>$E58="SI"</formula>
    </cfRule>
  </conditionalFormatting>
  <dataValidations count="2">
    <dataValidation type="list" allowBlank="1" showErrorMessage="1" sqref="E10:E58" xr:uid="{00000000-0002-0000-1100-000000000000}">
      <formula1>"SI,NO"</formula1>
    </dataValidation>
    <dataValidation type="list" allowBlank="1" showErrorMessage="1" sqref="S10:S58" xr:uid="{00000000-0002-0000-11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976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17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146" priority="1">
      <formula>$E11="SI"</formula>
    </cfRule>
  </conditionalFormatting>
  <conditionalFormatting sqref="D12:G12">
    <cfRule type="expression" dxfId="145" priority="2">
      <formula>$E12="SI"</formula>
    </cfRule>
  </conditionalFormatting>
  <conditionalFormatting sqref="C13:G13">
    <cfRule type="expression" dxfId="144" priority="3">
      <formula>$E13="SI"</formula>
    </cfRule>
  </conditionalFormatting>
  <conditionalFormatting sqref="D14:G14">
    <cfRule type="expression" dxfId="143" priority="4">
      <formula>$E14="SI"</formula>
    </cfRule>
  </conditionalFormatting>
  <conditionalFormatting sqref="D15:G15">
    <cfRule type="expression" dxfId="142" priority="5">
      <formula>$E15="SI"</formula>
    </cfRule>
  </conditionalFormatting>
  <conditionalFormatting sqref="C16:G16">
    <cfRule type="expression" dxfId="141" priority="6">
      <formula>$E16="SI"</formula>
    </cfRule>
  </conditionalFormatting>
  <conditionalFormatting sqref="C17:G17">
    <cfRule type="expression" dxfId="140" priority="7">
      <formula>$E17="SI"</formula>
    </cfRule>
  </conditionalFormatting>
  <conditionalFormatting sqref="D18:G18">
    <cfRule type="expression" dxfId="139" priority="8">
      <formula>$E18="SI"</formula>
    </cfRule>
  </conditionalFormatting>
  <conditionalFormatting sqref="D19:G19">
    <cfRule type="expression" dxfId="138" priority="9">
      <formula>$E19="SI"</formula>
    </cfRule>
  </conditionalFormatting>
  <conditionalFormatting sqref="D20:G20">
    <cfRule type="expression" dxfId="137" priority="10">
      <formula>$E20="SI"</formula>
    </cfRule>
  </conditionalFormatting>
  <conditionalFormatting sqref="D21:G21">
    <cfRule type="expression" dxfId="136" priority="11">
      <formula>$E21="SI"</formula>
    </cfRule>
  </conditionalFormatting>
  <conditionalFormatting sqref="C22:G22">
    <cfRule type="expression" dxfId="135" priority="12">
      <formula>$E22="SI"</formula>
    </cfRule>
  </conditionalFormatting>
  <conditionalFormatting sqref="D23:G23">
    <cfRule type="expression" dxfId="134" priority="13">
      <formula>$E23="SI"</formula>
    </cfRule>
  </conditionalFormatting>
  <conditionalFormatting sqref="D24:G24">
    <cfRule type="expression" dxfId="133" priority="14">
      <formula>$E24="SI"</formula>
    </cfRule>
  </conditionalFormatting>
  <conditionalFormatting sqref="D25:G25">
    <cfRule type="expression" dxfId="132" priority="15">
      <formula>$E25="SI"</formula>
    </cfRule>
  </conditionalFormatting>
  <conditionalFormatting sqref="D26:G26">
    <cfRule type="expression" dxfId="131" priority="16">
      <formula>$E26="SI"</formula>
    </cfRule>
  </conditionalFormatting>
  <conditionalFormatting sqref="D27:G27">
    <cfRule type="expression" dxfId="130" priority="17">
      <formula>$E27="SI"</formula>
    </cfRule>
  </conditionalFormatting>
  <conditionalFormatting sqref="D28:G28">
    <cfRule type="expression" dxfId="129" priority="18">
      <formula>$E28="SI"</formula>
    </cfRule>
  </conditionalFormatting>
  <conditionalFormatting sqref="D29:G29">
    <cfRule type="expression" dxfId="128" priority="19">
      <formula>$E29="SI"</formula>
    </cfRule>
  </conditionalFormatting>
  <conditionalFormatting sqref="D30:G30">
    <cfRule type="expression" dxfId="127" priority="20">
      <formula>$E30="SI"</formula>
    </cfRule>
  </conditionalFormatting>
  <conditionalFormatting sqref="D31:G31">
    <cfRule type="expression" dxfId="126" priority="21">
      <formula>$E31="SI"</formula>
    </cfRule>
  </conditionalFormatting>
  <conditionalFormatting sqref="D32:G32">
    <cfRule type="expression" dxfId="125" priority="22">
      <formula>$E32="SI"</formula>
    </cfRule>
  </conditionalFormatting>
  <conditionalFormatting sqref="C32">
    <cfRule type="expression" dxfId="124" priority="23">
      <formula>$E32="SI"</formula>
    </cfRule>
  </conditionalFormatting>
  <conditionalFormatting sqref="C33:G33">
    <cfRule type="expression" dxfId="123" priority="24">
      <formula>$E33="SI"</formula>
    </cfRule>
  </conditionalFormatting>
  <conditionalFormatting sqref="C34:G34">
    <cfRule type="expression" dxfId="122" priority="25">
      <formula>$E34="SI"</formula>
    </cfRule>
  </conditionalFormatting>
  <conditionalFormatting sqref="C35:G35">
    <cfRule type="expression" dxfId="121" priority="26">
      <formula>$E35="SI"</formula>
    </cfRule>
  </conditionalFormatting>
  <conditionalFormatting sqref="D36:G36">
    <cfRule type="expression" dxfId="120" priority="27">
      <formula>$E36="SI"</formula>
    </cfRule>
  </conditionalFormatting>
  <conditionalFormatting sqref="D37:G37">
    <cfRule type="expression" dxfId="119" priority="28">
      <formula>$E37="SI"</formula>
    </cfRule>
  </conditionalFormatting>
  <conditionalFormatting sqref="C38:G38">
    <cfRule type="expression" dxfId="118" priority="29">
      <formula>$E38="SI"</formula>
    </cfRule>
  </conditionalFormatting>
  <conditionalFormatting sqref="C39:G39">
    <cfRule type="expression" dxfId="117" priority="30">
      <formula>$E39="SI"</formula>
    </cfRule>
  </conditionalFormatting>
  <conditionalFormatting sqref="C40:G40">
    <cfRule type="expression" dxfId="116" priority="31">
      <formula>$E40="SI"</formula>
    </cfRule>
  </conditionalFormatting>
  <conditionalFormatting sqref="E41:G41 M41:M43 P41:P43 S41:S43">
    <cfRule type="expression" dxfId="115" priority="32">
      <formula>$F41="SI"</formula>
    </cfRule>
  </conditionalFormatting>
  <conditionalFormatting sqref="E42:G42">
    <cfRule type="expression" dxfId="114" priority="33">
      <formula>$F42="SI"</formula>
    </cfRule>
  </conditionalFormatting>
  <conditionalFormatting sqref="E43:G43">
    <cfRule type="expression" dxfId="113" priority="34">
      <formula>$F43="SI"</formula>
    </cfRule>
  </conditionalFormatting>
  <conditionalFormatting sqref="C44:G44">
    <cfRule type="expression" dxfId="112" priority="35">
      <formula>$E44="SI"</formula>
    </cfRule>
  </conditionalFormatting>
  <conditionalFormatting sqref="C45:G45">
    <cfRule type="expression" dxfId="111" priority="36">
      <formula>$E45="SI"</formula>
    </cfRule>
  </conditionalFormatting>
  <conditionalFormatting sqref="C46:G46">
    <cfRule type="expression" dxfId="110" priority="37">
      <formula>$E46="SI"</formula>
    </cfRule>
  </conditionalFormatting>
  <conditionalFormatting sqref="C47:G47">
    <cfRule type="expression" dxfId="109" priority="38">
      <formula>$E47="SI"</formula>
    </cfRule>
  </conditionalFormatting>
  <conditionalFormatting sqref="C48:G48">
    <cfRule type="expression" dxfId="108" priority="39">
      <formula>$E48="SI"</formula>
    </cfRule>
  </conditionalFormatting>
  <conditionalFormatting sqref="D49:G49">
    <cfRule type="expression" dxfId="107" priority="40">
      <formula>$E49="SI"</formula>
    </cfRule>
  </conditionalFormatting>
  <conditionalFormatting sqref="D50:G50">
    <cfRule type="expression" dxfId="106" priority="41">
      <formula>$E50="SI"</formula>
    </cfRule>
  </conditionalFormatting>
  <conditionalFormatting sqref="C51:G51">
    <cfRule type="expression" dxfId="105" priority="42">
      <formula>$E51="SI"</formula>
    </cfRule>
  </conditionalFormatting>
  <conditionalFormatting sqref="C52:G52">
    <cfRule type="expression" dxfId="104" priority="43">
      <formula>$E52="SI"</formula>
    </cfRule>
  </conditionalFormatting>
  <conditionalFormatting sqref="C53:G53">
    <cfRule type="expression" dxfId="103" priority="44">
      <formula>$E53="SI"</formula>
    </cfRule>
  </conditionalFormatting>
  <conditionalFormatting sqref="C54:G54">
    <cfRule type="expression" dxfId="102" priority="45">
      <formula>$E54="SI"</formula>
    </cfRule>
  </conditionalFormatting>
  <conditionalFormatting sqref="C55:G55">
    <cfRule type="expression" dxfId="101" priority="46">
      <formula>$E55="SI"</formula>
    </cfRule>
  </conditionalFormatting>
  <conditionalFormatting sqref="D56:G56">
    <cfRule type="expression" dxfId="100" priority="47">
      <formula>$E56="SI"</formula>
    </cfRule>
  </conditionalFormatting>
  <conditionalFormatting sqref="D57:G57">
    <cfRule type="expression" dxfId="99" priority="48">
      <formula>$E57="SI"</formula>
    </cfRule>
  </conditionalFormatting>
  <conditionalFormatting sqref="C58:G58">
    <cfRule type="expression" dxfId="98" priority="49">
      <formula>$E58="SI"</formula>
    </cfRule>
  </conditionalFormatting>
  <dataValidations count="2">
    <dataValidation type="list" allowBlank="1" showErrorMessage="1" sqref="E10:E58" xr:uid="{00000000-0002-0000-1200-000000000000}">
      <formula1>"SI,NO"</formula1>
    </dataValidation>
    <dataValidation type="list" allowBlank="1" showErrorMessage="1" sqref="S10:S58" xr:uid="{00000000-0002-0000-12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976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18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97" priority="1">
      <formula>$E11="SI"</formula>
    </cfRule>
  </conditionalFormatting>
  <conditionalFormatting sqref="D12:G12">
    <cfRule type="expression" dxfId="96" priority="2">
      <formula>$E12="SI"</formula>
    </cfRule>
  </conditionalFormatting>
  <conditionalFormatting sqref="C13:G13">
    <cfRule type="expression" dxfId="95" priority="3">
      <formula>$E13="SI"</formula>
    </cfRule>
  </conditionalFormatting>
  <conditionalFormatting sqref="D14:G14">
    <cfRule type="expression" dxfId="94" priority="4">
      <formula>$E14="SI"</formula>
    </cfRule>
  </conditionalFormatting>
  <conditionalFormatting sqref="D15:G15">
    <cfRule type="expression" dxfId="93" priority="5">
      <formula>$E15="SI"</formula>
    </cfRule>
  </conditionalFormatting>
  <conditionalFormatting sqref="C16:G16">
    <cfRule type="expression" dxfId="92" priority="6">
      <formula>$E16="SI"</formula>
    </cfRule>
  </conditionalFormatting>
  <conditionalFormatting sqref="C17:G17">
    <cfRule type="expression" dxfId="91" priority="7">
      <formula>$E17="SI"</formula>
    </cfRule>
  </conditionalFormatting>
  <conditionalFormatting sqref="D18:G18">
    <cfRule type="expression" dxfId="90" priority="8">
      <formula>$E18="SI"</formula>
    </cfRule>
  </conditionalFormatting>
  <conditionalFormatting sqref="D19:G19">
    <cfRule type="expression" dxfId="89" priority="9">
      <formula>$E19="SI"</formula>
    </cfRule>
  </conditionalFormatting>
  <conditionalFormatting sqref="D20:G20">
    <cfRule type="expression" dxfId="88" priority="10">
      <formula>$E20="SI"</formula>
    </cfRule>
  </conditionalFormatting>
  <conditionalFormatting sqref="D21:G21">
    <cfRule type="expression" dxfId="87" priority="11">
      <formula>$E21="SI"</formula>
    </cfRule>
  </conditionalFormatting>
  <conditionalFormatting sqref="C22:G22">
    <cfRule type="expression" dxfId="86" priority="12">
      <formula>$E22="SI"</formula>
    </cfRule>
  </conditionalFormatting>
  <conditionalFormatting sqref="D23:G23">
    <cfRule type="expression" dxfId="85" priority="13">
      <formula>$E23="SI"</formula>
    </cfRule>
  </conditionalFormatting>
  <conditionalFormatting sqref="D24:G24">
    <cfRule type="expression" dxfId="84" priority="14">
      <formula>$E24="SI"</formula>
    </cfRule>
  </conditionalFormatting>
  <conditionalFormatting sqref="D25:G25">
    <cfRule type="expression" dxfId="83" priority="15">
      <formula>$E25="SI"</formula>
    </cfRule>
  </conditionalFormatting>
  <conditionalFormatting sqref="D26:G26">
    <cfRule type="expression" dxfId="82" priority="16">
      <formula>$E26="SI"</formula>
    </cfRule>
  </conditionalFormatting>
  <conditionalFormatting sqref="D27:G27">
    <cfRule type="expression" dxfId="81" priority="17">
      <formula>$E27="SI"</formula>
    </cfRule>
  </conditionalFormatting>
  <conditionalFormatting sqref="D28:G28">
    <cfRule type="expression" dxfId="80" priority="18">
      <formula>$E28="SI"</formula>
    </cfRule>
  </conditionalFormatting>
  <conditionalFormatting sqref="D29:G29">
    <cfRule type="expression" dxfId="79" priority="19">
      <formula>$E29="SI"</formula>
    </cfRule>
  </conditionalFormatting>
  <conditionalFormatting sqref="D30:G30">
    <cfRule type="expression" dxfId="78" priority="20">
      <formula>$E30="SI"</formula>
    </cfRule>
  </conditionalFormatting>
  <conditionalFormatting sqref="D31:G31">
    <cfRule type="expression" dxfId="77" priority="21">
      <formula>$E31="SI"</formula>
    </cfRule>
  </conditionalFormatting>
  <conditionalFormatting sqref="D32:G32">
    <cfRule type="expression" dxfId="76" priority="22">
      <formula>$E32="SI"</formula>
    </cfRule>
  </conditionalFormatting>
  <conditionalFormatting sqref="C32">
    <cfRule type="expression" dxfId="75" priority="23">
      <formula>$E32="SI"</formula>
    </cfRule>
  </conditionalFormatting>
  <conditionalFormatting sqref="C33:G33">
    <cfRule type="expression" dxfId="74" priority="24">
      <formula>$E33="SI"</formula>
    </cfRule>
  </conditionalFormatting>
  <conditionalFormatting sqref="C34:G34">
    <cfRule type="expression" dxfId="73" priority="25">
      <formula>$E34="SI"</formula>
    </cfRule>
  </conditionalFormatting>
  <conditionalFormatting sqref="C35:G35">
    <cfRule type="expression" dxfId="72" priority="26">
      <formula>$E35="SI"</formula>
    </cfRule>
  </conditionalFormatting>
  <conditionalFormatting sqref="D36:G36">
    <cfRule type="expression" dxfId="71" priority="27">
      <formula>$E36="SI"</formula>
    </cfRule>
  </conditionalFormatting>
  <conditionalFormatting sqref="D37:G37">
    <cfRule type="expression" dxfId="70" priority="28">
      <formula>$E37="SI"</formula>
    </cfRule>
  </conditionalFormatting>
  <conditionalFormatting sqref="C38:G38">
    <cfRule type="expression" dxfId="69" priority="29">
      <formula>$E38="SI"</formula>
    </cfRule>
  </conditionalFormatting>
  <conditionalFormatting sqref="C39:G39">
    <cfRule type="expression" dxfId="68" priority="30">
      <formula>$E39="SI"</formula>
    </cfRule>
  </conditionalFormatting>
  <conditionalFormatting sqref="C40:G40">
    <cfRule type="expression" dxfId="67" priority="31">
      <formula>$E40="SI"</formula>
    </cfRule>
  </conditionalFormatting>
  <conditionalFormatting sqref="E41:G41 M41:M43 P41:P43 S41:S43">
    <cfRule type="expression" dxfId="66" priority="32">
      <formula>$F41="SI"</formula>
    </cfRule>
  </conditionalFormatting>
  <conditionalFormatting sqref="E42:G42">
    <cfRule type="expression" dxfId="65" priority="33">
      <formula>$F42="SI"</formula>
    </cfRule>
  </conditionalFormatting>
  <conditionalFormatting sqref="E43:G43">
    <cfRule type="expression" dxfId="64" priority="34">
      <formula>$F43="SI"</formula>
    </cfRule>
  </conditionalFormatting>
  <conditionalFormatting sqref="C44:G44">
    <cfRule type="expression" dxfId="63" priority="35">
      <formula>$E44="SI"</formula>
    </cfRule>
  </conditionalFormatting>
  <conditionalFormatting sqref="C45:G45">
    <cfRule type="expression" dxfId="62" priority="36">
      <formula>$E45="SI"</formula>
    </cfRule>
  </conditionalFormatting>
  <conditionalFormatting sqref="C46:G46">
    <cfRule type="expression" dxfId="61" priority="37">
      <formula>$E46="SI"</formula>
    </cfRule>
  </conditionalFormatting>
  <conditionalFormatting sqref="C47:G47">
    <cfRule type="expression" dxfId="60" priority="38">
      <formula>$E47="SI"</formula>
    </cfRule>
  </conditionalFormatting>
  <conditionalFormatting sqref="C48:G48">
    <cfRule type="expression" dxfId="59" priority="39">
      <formula>$E48="SI"</formula>
    </cfRule>
  </conditionalFormatting>
  <conditionalFormatting sqref="D49:G49">
    <cfRule type="expression" dxfId="58" priority="40">
      <formula>$E49="SI"</formula>
    </cfRule>
  </conditionalFormatting>
  <conditionalFormatting sqref="D50:G50">
    <cfRule type="expression" dxfId="57" priority="41">
      <formula>$E50="SI"</formula>
    </cfRule>
  </conditionalFormatting>
  <conditionalFormatting sqref="C51:G51">
    <cfRule type="expression" dxfId="56" priority="42">
      <formula>$E51="SI"</formula>
    </cfRule>
  </conditionalFormatting>
  <conditionalFormatting sqref="C52:G52">
    <cfRule type="expression" dxfId="55" priority="43">
      <formula>$E52="SI"</formula>
    </cfRule>
  </conditionalFormatting>
  <conditionalFormatting sqref="C53:G53">
    <cfRule type="expression" dxfId="54" priority="44">
      <formula>$E53="SI"</formula>
    </cfRule>
  </conditionalFormatting>
  <conditionalFormatting sqref="C54:G54">
    <cfRule type="expression" dxfId="53" priority="45">
      <formula>$E54="SI"</formula>
    </cfRule>
  </conditionalFormatting>
  <conditionalFormatting sqref="C55:G55">
    <cfRule type="expression" dxfId="52" priority="46">
      <formula>$E55="SI"</formula>
    </cfRule>
  </conditionalFormatting>
  <conditionalFormatting sqref="D56:G56">
    <cfRule type="expression" dxfId="51" priority="47">
      <formula>$E56="SI"</formula>
    </cfRule>
  </conditionalFormatting>
  <conditionalFormatting sqref="D57:G57">
    <cfRule type="expression" dxfId="50" priority="48">
      <formula>$E57="SI"</formula>
    </cfRule>
  </conditionalFormatting>
  <conditionalFormatting sqref="C58:G58">
    <cfRule type="expression" dxfId="49" priority="49">
      <formula>$E58="SI"</formula>
    </cfRule>
  </conditionalFormatting>
  <dataValidations count="2">
    <dataValidation type="list" allowBlank="1" showErrorMessage="1" sqref="E10:E58" xr:uid="{00000000-0002-0000-1300-000000000000}">
      <formula1>"SI,NO"</formula1>
    </dataValidation>
    <dataValidation type="list" allowBlank="1" showErrorMessage="1" sqref="S10:S58" xr:uid="{00000000-0002-0000-13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976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5.5703125" customWidth="1"/>
    <col min="3" max="3" width="43.85546875" customWidth="1"/>
    <col min="4" max="4" width="39.28515625" customWidth="1"/>
    <col min="5" max="5" width="21.85546875" customWidth="1"/>
    <col min="6" max="6" width="13.5703125" hidden="1" customWidth="1"/>
    <col min="7" max="7" width="26.42578125" hidden="1" customWidth="1"/>
    <col min="8" max="8" width="13.85546875" customWidth="1"/>
    <col min="9" max="9" width="6.140625" customWidth="1"/>
    <col min="10" max="10" width="7.85546875" customWidth="1"/>
    <col min="11" max="11" width="6.7109375" customWidth="1"/>
    <col min="12" max="12" width="8.28515625" customWidth="1"/>
    <col min="13" max="13" width="10.85546875" customWidth="1"/>
    <col min="14" max="15" width="14" customWidth="1"/>
    <col min="16" max="16" width="11.140625" customWidth="1"/>
    <col min="17" max="18" width="14" customWidth="1"/>
    <col min="19" max="19" width="34.7109375" customWidth="1"/>
    <col min="20" max="20" width="52.5703125" customWidth="1"/>
  </cols>
  <sheetData>
    <row r="1" spans="1:22" ht="27" customHeight="1">
      <c r="A1" s="266" t="str">
        <f ca="1">IFERROR(__xludf.DUMMYFUNCTION("IMPORTRANGE(""https://docs.google.com/spreadsheets/d/1nYaW-3dRtDFBih-tKzoI4DunWs_dN0m7C3tFXnCuCys/edit#gid=590051972"",""ESTIMACION!P3:Q3"")"),"")</f>
        <v/>
      </c>
      <c r="B1" s="203"/>
      <c r="C1" s="206" t="s">
        <v>67</v>
      </c>
      <c r="D1" s="189"/>
      <c r="E1" s="189"/>
      <c r="F1" s="56"/>
      <c r="G1" s="207"/>
      <c r="H1" s="209" t="s">
        <v>68</v>
      </c>
      <c r="I1" s="210"/>
      <c r="J1" s="210"/>
      <c r="K1" s="210"/>
      <c r="L1" s="210"/>
      <c r="M1" s="210"/>
      <c r="N1" s="210"/>
      <c r="O1" s="210"/>
      <c r="P1" s="210"/>
      <c r="Q1" s="210"/>
      <c r="R1" s="211"/>
      <c r="S1" s="215" t="s">
        <v>69</v>
      </c>
      <c r="T1" s="217">
        <v>19</v>
      </c>
    </row>
    <row r="2" spans="1:22" ht="16.5" customHeight="1">
      <c r="A2" s="184"/>
      <c r="B2" s="204"/>
      <c r="C2" s="170"/>
      <c r="D2" s="170"/>
      <c r="E2" s="170"/>
      <c r="F2" s="58"/>
      <c r="G2" s="204"/>
      <c r="H2" s="184"/>
      <c r="I2" s="170"/>
      <c r="J2" s="170"/>
      <c r="K2" s="170"/>
      <c r="L2" s="170"/>
      <c r="M2" s="170"/>
      <c r="N2" s="170"/>
      <c r="O2" s="170"/>
      <c r="P2" s="170"/>
      <c r="Q2" s="170"/>
      <c r="R2" s="183"/>
      <c r="S2" s="216"/>
      <c r="T2" s="216"/>
    </row>
    <row r="3" spans="1:22" ht="39" customHeight="1">
      <c r="A3" s="184"/>
      <c r="B3" s="204"/>
      <c r="C3" s="170"/>
      <c r="D3" s="170"/>
      <c r="E3" s="170"/>
      <c r="F3" s="59"/>
      <c r="G3" s="204"/>
      <c r="H3" s="184"/>
      <c r="I3" s="170"/>
      <c r="J3" s="170"/>
      <c r="K3" s="170"/>
      <c r="L3" s="170"/>
      <c r="M3" s="170"/>
      <c r="N3" s="170"/>
      <c r="O3" s="170"/>
      <c r="P3" s="170"/>
      <c r="Q3" s="170"/>
      <c r="R3" s="183"/>
      <c r="S3" s="60" t="s">
        <v>70</v>
      </c>
      <c r="T3" s="57"/>
    </row>
    <row r="4" spans="1:22" ht="58.5" customHeight="1">
      <c r="A4" s="184"/>
      <c r="B4" s="204"/>
      <c r="C4" s="170"/>
      <c r="D4" s="170"/>
      <c r="E4" s="170"/>
      <c r="F4" s="61"/>
      <c r="G4" s="204"/>
      <c r="H4" s="184"/>
      <c r="I4" s="170"/>
      <c r="J4" s="170"/>
      <c r="K4" s="170"/>
      <c r="L4" s="170"/>
      <c r="M4" s="170"/>
      <c r="N4" s="170"/>
      <c r="O4" s="170"/>
      <c r="P4" s="170"/>
      <c r="Q4" s="170"/>
      <c r="R4" s="183"/>
      <c r="S4" s="62" t="s">
        <v>71</v>
      </c>
      <c r="T4" s="63"/>
    </row>
    <row r="5" spans="1:22" ht="52.5" customHeight="1">
      <c r="A5" s="185"/>
      <c r="B5" s="205"/>
      <c r="C5" s="172"/>
      <c r="D5" s="172"/>
      <c r="E5" s="172"/>
      <c r="F5" s="64"/>
      <c r="G5" s="208"/>
      <c r="H5" s="212"/>
      <c r="I5" s="213"/>
      <c r="J5" s="213"/>
      <c r="K5" s="213"/>
      <c r="L5" s="213"/>
      <c r="M5" s="213"/>
      <c r="N5" s="213"/>
      <c r="O5" s="213"/>
      <c r="P5" s="213"/>
      <c r="Q5" s="213"/>
      <c r="R5" s="214"/>
      <c r="S5" s="62" t="s">
        <v>72</v>
      </c>
      <c r="T5" s="65"/>
    </row>
    <row r="6" spans="1:22" ht="48.75" customHeight="1">
      <c r="A6" s="218" t="s">
        <v>73</v>
      </c>
      <c r="B6" s="225" t="s">
        <v>74</v>
      </c>
      <c r="C6" s="187"/>
      <c r="D6" s="226" t="str">
        <f ca="1">IFERROR(__xludf.DUMMYFUNCTION("IMPORTRANGE(""https://docs.google.com/spreadsheets/d/1nYaW-3dRtDFBih-tKzoI4DunWs_dN0m7C3tFXnCuCys/edit#gid=590051972"",""ESTIMACION!K17"")"),"VISTA GRANDE")</f>
        <v>VISTA GRANDE</v>
      </c>
      <c r="E6" s="227"/>
      <c r="F6" s="227"/>
      <c r="G6" s="228"/>
      <c r="H6" s="229" t="s">
        <v>75</v>
      </c>
      <c r="I6" s="188" t="s">
        <v>213</v>
      </c>
      <c r="J6" s="189"/>
      <c r="K6" s="189"/>
      <c r="L6" s="190"/>
      <c r="M6" s="192" t="s">
        <v>77</v>
      </c>
      <c r="N6" s="189"/>
      <c r="O6" s="190"/>
      <c r="P6" s="192" t="s">
        <v>78</v>
      </c>
      <c r="Q6" s="189"/>
      <c r="R6" s="190"/>
      <c r="S6" s="199" t="s">
        <v>79</v>
      </c>
      <c r="T6" s="221" t="s">
        <v>80</v>
      </c>
      <c r="U6" s="66"/>
      <c r="V6" s="67"/>
    </row>
    <row r="7" spans="1:22" ht="28.5" customHeight="1">
      <c r="A7" s="219"/>
      <c r="B7" s="232" t="s">
        <v>81</v>
      </c>
      <c r="C7" s="233" t="str">
        <f ca="1">IFERROR(__xludf.DUMMYFUNCTION("IMPORTRANGE(""https://docs.google.com/spreadsheets/d/1nYaW-3dRtDFBih-tKzoI4DunWs_dN0m7C3tFXnCuCys/edit#gid=590051972"",""ESTIMACION!D17"")"),"COPIAPO")</f>
        <v>COPIAPO</v>
      </c>
      <c r="D7" s="234"/>
      <c r="E7" s="68" t="s">
        <v>82</v>
      </c>
      <c r="F7" s="235"/>
      <c r="G7" s="236"/>
      <c r="H7" s="230"/>
      <c r="I7" s="170"/>
      <c r="J7" s="170"/>
      <c r="K7" s="170"/>
      <c r="L7" s="191"/>
      <c r="M7" s="193"/>
      <c r="N7" s="170"/>
      <c r="O7" s="191"/>
      <c r="P7" s="193"/>
      <c r="Q7" s="170"/>
      <c r="R7" s="191"/>
      <c r="S7" s="200"/>
      <c r="T7" s="216"/>
    </row>
    <row r="8" spans="1:22" ht="49.5" customHeight="1">
      <c r="A8" s="219"/>
      <c r="B8" s="222"/>
      <c r="C8" s="184"/>
      <c r="D8" s="170"/>
      <c r="E8" s="68">
        <f ca="1">IFERROR(__xludf.DUMMYFUNCTION("IMPORTRANGE(""https://docs.google.com/spreadsheets/d/1nYaW-3dRtDFBih-tKzoI4DunWs_dN0m7C3tFXnCuCys/edit#gid=590051972"",""ESTIMACION!I19"")"),3000)</f>
        <v>3000</v>
      </c>
      <c r="F8" s="186"/>
      <c r="G8" s="205"/>
      <c r="H8" s="230"/>
      <c r="I8" s="196" t="s">
        <v>83</v>
      </c>
      <c r="J8" s="197"/>
      <c r="K8" s="197"/>
      <c r="L8" s="198"/>
      <c r="M8" s="194"/>
      <c r="N8" s="172"/>
      <c r="O8" s="195"/>
      <c r="P8" s="194"/>
      <c r="Q8" s="172"/>
      <c r="R8" s="195"/>
      <c r="S8" s="200"/>
      <c r="T8" s="216"/>
    </row>
    <row r="9" spans="1:22" ht="87" customHeight="1">
      <c r="A9" s="220"/>
      <c r="B9" s="69" t="s">
        <v>84</v>
      </c>
      <c r="C9" s="70" t="s">
        <v>85</v>
      </c>
      <c r="D9" s="71" t="s">
        <v>86</v>
      </c>
      <c r="E9" s="72" t="s">
        <v>87</v>
      </c>
      <c r="F9" s="73" t="s">
        <v>88</v>
      </c>
      <c r="G9" s="74" t="s">
        <v>89</v>
      </c>
      <c r="H9" s="230"/>
      <c r="I9" s="75" t="s">
        <v>40</v>
      </c>
      <c r="J9" s="76" t="s">
        <v>90</v>
      </c>
      <c r="K9" s="77" t="s">
        <v>40</v>
      </c>
      <c r="L9" s="77" t="s">
        <v>90</v>
      </c>
      <c r="M9" s="78" t="s">
        <v>91</v>
      </c>
      <c r="N9" s="79" t="s">
        <v>92</v>
      </c>
      <c r="O9" s="79" t="s">
        <v>93</v>
      </c>
      <c r="P9" s="78" t="s">
        <v>91</v>
      </c>
      <c r="Q9" s="80" t="s">
        <v>94</v>
      </c>
      <c r="R9" s="79" t="s">
        <v>93</v>
      </c>
      <c r="S9" s="201"/>
      <c r="T9" s="222"/>
    </row>
    <row r="10" spans="1:22">
      <c r="A10" s="248" t="s">
        <v>95</v>
      </c>
      <c r="B10" s="223" t="s">
        <v>96</v>
      </c>
      <c r="C10" s="224" t="s">
        <v>97</v>
      </c>
      <c r="D10" s="82" t="s">
        <v>97</v>
      </c>
      <c r="E10" s="83" t="s">
        <v>98</v>
      </c>
      <c r="F10" s="84" t="s">
        <v>99</v>
      </c>
      <c r="G10" s="85">
        <v>2400</v>
      </c>
      <c r="H10" s="230"/>
      <c r="I10" s="86"/>
      <c r="J10" s="87"/>
      <c r="K10" s="88">
        <f t="shared" ref="K10:K58" si="0">+(J10/G10)+I10</f>
        <v>0</v>
      </c>
      <c r="L10" s="88">
        <f t="shared" ref="L10:L46" si="1">+G10*I10+J10</f>
        <v>0</v>
      </c>
      <c r="M10" s="89"/>
      <c r="N10" s="90">
        <f t="shared" ref="N10:N58" si="2">L10*0.001*M10</f>
        <v>0</v>
      </c>
      <c r="O10" s="90">
        <f t="shared" ref="O10:O58" si="3">M10*K10</f>
        <v>0</v>
      </c>
      <c r="P10" s="89"/>
      <c r="Q10" s="91">
        <f t="shared" ref="Q10:Q58" si="4">L10*0.001*P10</f>
        <v>0</v>
      </c>
      <c r="R10" s="90">
        <f t="shared" ref="R10:R58" si="5">P10*K10</f>
        <v>0</v>
      </c>
      <c r="S10" s="83" t="s">
        <v>43</v>
      </c>
      <c r="T10" s="83"/>
    </row>
    <row r="11" spans="1:22" ht="30">
      <c r="A11" s="230"/>
      <c r="B11" s="219"/>
      <c r="C11" s="216"/>
      <c r="D11" s="82" t="s">
        <v>100</v>
      </c>
      <c r="E11" s="83" t="s">
        <v>101</v>
      </c>
      <c r="F11" s="84" t="s">
        <v>99</v>
      </c>
      <c r="G11" s="92">
        <v>2400</v>
      </c>
      <c r="H11" s="230"/>
      <c r="I11" s="86"/>
      <c r="J11" s="87"/>
      <c r="K11" s="88">
        <f t="shared" si="0"/>
        <v>0</v>
      </c>
      <c r="L11" s="88">
        <f t="shared" si="1"/>
        <v>0</v>
      </c>
      <c r="M11" s="89"/>
      <c r="N11" s="90">
        <f t="shared" si="2"/>
        <v>0</v>
      </c>
      <c r="O11" s="90">
        <f t="shared" si="3"/>
        <v>0</v>
      </c>
      <c r="P11" s="89"/>
      <c r="Q11" s="91">
        <f t="shared" si="4"/>
        <v>0</v>
      </c>
      <c r="R11" s="90">
        <f t="shared" si="5"/>
        <v>0</v>
      </c>
      <c r="S11" s="83" t="s">
        <v>47</v>
      </c>
      <c r="T11" s="83"/>
    </row>
    <row r="12" spans="1:22">
      <c r="A12" s="230"/>
      <c r="B12" s="220"/>
      <c r="C12" s="222"/>
      <c r="D12" s="82" t="s">
        <v>102</v>
      </c>
      <c r="E12" s="83" t="s">
        <v>101</v>
      </c>
      <c r="F12" s="84" t="s">
        <v>99</v>
      </c>
      <c r="G12" s="92">
        <v>2400</v>
      </c>
      <c r="H12" s="230"/>
      <c r="I12" s="86"/>
      <c r="J12" s="87"/>
      <c r="K12" s="88">
        <f t="shared" si="0"/>
        <v>0</v>
      </c>
      <c r="L12" s="88">
        <f t="shared" si="1"/>
        <v>0</v>
      </c>
      <c r="M12" s="89"/>
      <c r="N12" s="90">
        <f t="shared" si="2"/>
        <v>0</v>
      </c>
      <c r="O12" s="90">
        <f t="shared" si="3"/>
        <v>0</v>
      </c>
      <c r="P12" s="89"/>
      <c r="Q12" s="91">
        <f t="shared" si="4"/>
        <v>0</v>
      </c>
      <c r="R12" s="90">
        <f t="shared" si="5"/>
        <v>0</v>
      </c>
      <c r="S12" s="83" t="s">
        <v>47</v>
      </c>
      <c r="T12" s="83"/>
    </row>
    <row r="13" spans="1:22" ht="83.25" customHeight="1">
      <c r="A13" s="230"/>
      <c r="B13" s="94" t="s">
        <v>103</v>
      </c>
      <c r="C13" s="244" t="s">
        <v>104</v>
      </c>
      <c r="D13" s="154"/>
      <c r="E13" s="83" t="s">
        <v>98</v>
      </c>
      <c r="F13" s="84" t="s">
        <v>99</v>
      </c>
      <c r="G13" s="85">
        <v>1250</v>
      </c>
      <c r="H13" s="230"/>
      <c r="I13" s="86"/>
      <c r="J13" s="87"/>
      <c r="K13" s="88">
        <f t="shared" si="0"/>
        <v>0</v>
      </c>
      <c r="L13" s="88">
        <f t="shared" si="1"/>
        <v>0</v>
      </c>
      <c r="M13" s="89"/>
      <c r="N13" s="90">
        <f t="shared" si="2"/>
        <v>0</v>
      </c>
      <c r="O13" s="90">
        <f t="shared" si="3"/>
        <v>0</v>
      </c>
      <c r="P13" s="89"/>
      <c r="Q13" s="91">
        <f t="shared" si="4"/>
        <v>0</v>
      </c>
      <c r="R13" s="90">
        <f t="shared" si="5"/>
        <v>0</v>
      </c>
      <c r="S13" s="83" t="s">
        <v>42</v>
      </c>
      <c r="T13" s="83"/>
    </row>
    <row r="14" spans="1:22">
      <c r="A14" s="230"/>
      <c r="B14" s="223" t="s">
        <v>105</v>
      </c>
      <c r="C14" s="224" t="s">
        <v>106</v>
      </c>
      <c r="D14" s="82" t="s">
        <v>107</v>
      </c>
      <c r="E14" s="83" t="s">
        <v>101</v>
      </c>
      <c r="F14" s="84" t="s">
        <v>99</v>
      </c>
      <c r="G14" s="85">
        <v>1240</v>
      </c>
      <c r="H14" s="230"/>
      <c r="I14" s="86"/>
      <c r="J14" s="87"/>
      <c r="K14" s="88">
        <f t="shared" si="0"/>
        <v>0</v>
      </c>
      <c r="L14" s="88">
        <f t="shared" si="1"/>
        <v>0</v>
      </c>
      <c r="M14" s="89"/>
      <c r="N14" s="90">
        <f t="shared" si="2"/>
        <v>0</v>
      </c>
      <c r="O14" s="90">
        <f t="shared" si="3"/>
        <v>0</v>
      </c>
      <c r="P14" s="89"/>
      <c r="Q14" s="91">
        <f t="shared" si="4"/>
        <v>0</v>
      </c>
      <c r="R14" s="90">
        <f t="shared" si="5"/>
        <v>0</v>
      </c>
      <c r="S14" s="83" t="s">
        <v>44</v>
      </c>
      <c r="T14" s="83"/>
    </row>
    <row r="15" spans="1:22">
      <c r="A15" s="230"/>
      <c r="B15" s="220"/>
      <c r="C15" s="222"/>
      <c r="D15" s="82" t="s">
        <v>108</v>
      </c>
      <c r="E15" s="83" t="s">
        <v>98</v>
      </c>
      <c r="F15" s="84" t="s">
        <v>99</v>
      </c>
      <c r="G15" s="85">
        <v>1240</v>
      </c>
      <c r="H15" s="230"/>
      <c r="I15" s="86"/>
      <c r="J15" s="87"/>
      <c r="K15" s="88">
        <f t="shared" si="0"/>
        <v>0</v>
      </c>
      <c r="L15" s="88">
        <f t="shared" si="1"/>
        <v>0</v>
      </c>
      <c r="M15" s="89"/>
      <c r="N15" s="90">
        <f t="shared" si="2"/>
        <v>0</v>
      </c>
      <c r="O15" s="90">
        <f t="shared" si="3"/>
        <v>0</v>
      </c>
      <c r="P15" s="89"/>
      <c r="Q15" s="91">
        <f t="shared" si="4"/>
        <v>0</v>
      </c>
      <c r="R15" s="90">
        <f t="shared" si="5"/>
        <v>0</v>
      </c>
      <c r="S15" s="83" t="s">
        <v>43</v>
      </c>
      <c r="T15" s="83"/>
    </row>
    <row r="16" spans="1:22">
      <c r="A16" s="230"/>
      <c r="B16" s="94" t="s">
        <v>109</v>
      </c>
      <c r="C16" s="252" t="s">
        <v>110</v>
      </c>
      <c r="D16" s="154"/>
      <c r="E16" s="83" t="s">
        <v>101</v>
      </c>
      <c r="F16" s="84" t="s">
        <v>99</v>
      </c>
      <c r="G16" s="85">
        <v>1000</v>
      </c>
      <c r="H16" s="230"/>
      <c r="I16" s="86"/>
      <c r="J16" s="87"/>
      <c r="K16" s="88">
        <f t="shared" si="0"/>
        <v>0</v>
      </c>
      <c r="L16" s="88">
        <f t="shared" si="1"/>
        <v>0</v>
      </c>
      <c r="M16" s="89"/>
      <c r="N16" s="90">
        <f t="shared" si="2"/>
        <v>0</v>
      </c>
      <c r="O16" s="90">
        <f t="shared" si="3"/>
        <v>0</v>
      </c>
      <c r="P16" s="89"/>
      <c r="Q16" s="91">
        <f t="shared" si="4"/>
        <v>0</v>
      </c>
      <c r="R16" s="90">
        <f t="shared" si="5"/>
        <v>0</v>
      </c>
      <c r="S16" s="83" t="s">
        <v>47</v>
      </c>
      <c r="T16" s="83"/>
    </row>
    <row r="17" spans="1:20">
      <c r="A17" s="230"/>
      <c r="B17" s="95" t="s">
        <v>111</v>
      </c>
      <c r="C17" s="96" t="s">
        <v>112</v>
      </c>
      <c r="D17" s="97" t="s">
        <v>113</v>
      </c>
      <c r="E17" s="83" t="s">
        <v>98</v>
      </c>
      <c r="F17" s="84" t="s">
        <v>99</v>
      </c>
      <c r="G17" s="85">
        <v>105</v>
      </c>
      <c r="H17" s="230"/>
      <c r="I17" s="86"/>
      <c r="J17" s="87"/>
      <c r="K17" s="88">
        <f t="shared" si="0"/>
        <v>0</v>
      </c>
      <c r="L17" s="88">
        <f t="shared" si="1"/>
        <v>0</v>
      </c>
      <c r="M17" s="89"/>
      <c r="N17" s="90">
        <f t="shared" si="2"/>
        <v>0</v>
      </c>
      <c r="O17" s="90">
        <f t="shared" si="3"/>
        <v>0</v>
      </c>
      <c r="P17" s="89"/>
      <c r="Q17" s="91">
        <f t="shared" si="4"/>
        <v>0</v>
      </c>
      <c r="R17" s="90">
        <f t="shared" si="5"/>
        <v>0</v>
      </c>
      <c r="S17" s="83" t="s">
        <v>46</v>
      </c>
      <c r="T17" s="83"/>
    </row>
    <row r="18" spans="1:20">
      <c r="A18" s="230"/>
      <c r="B18" s="223" t="s">
        <v>114</v>
      </c>
      <c r="C18" s="224" t="s">
        <v>115</v>
      </c>
      <c r="D18" s="97" t="s">
        <v>116</v>
      </c>
      <c r="E18" s="83" t="s">
        <v>98</v>
      </c>
      <c r="F18" s="84" t="s">
        <v>99</v>
      </c>
      <c r="G18" s="85">
        <v>850</v>
      </c>
      <c r="H18" s="230"/>
      <c r="I18" s="86"/>
      <c r="J18" s="87"/>
      <c r="K18" s="88">
        <f t="shared" si="0"/>
        <v>0</v>
      </c>
      <c r="L18" s="88">
        <f t="shared" si="1"/>
        <v>0</v>
      </c>
      <c r="M18" s="89"/>
      <c r="N18" s="90">
        <f t="shared" si="2"/>
        <v>0</v>
      </c>
      <c r="O18" s="90">
        <f t="shared" si="3"/>
        <v>0</v>
      </c>
      <c r="P18" s="89"/>
      <c r="Q18" s="91">
        <f t="shared" si="4"/>
        <v>0</v>
      </c>
      <c r="R18" s="90">
        <f t="shared" si="5"/>
        <v>0</v>
      </c>
      <c r="S18" s="83" t="s">
        <v>42</v>
      </c>
      <c r="T18" s="83"/>
    </row>
    <row r="19" spans="1:20">
      <c r="A19" s="230"/>
      <c r="B19" s="220"/>
      <c r="C19" s="222"/>
      <c r="D19" s="97" t="s">
        <v>117</v>
      </c>
      <c r="E19" s="83" t="s">
        <v>98</v>
      </c>
      <c r="F19" s="84" t="s">
        <v>99</v>
      </c>
      <c r="G19" s="85">
        <v>340</v>
      </c>
      <c r="H19" s="230"/>
      <c r="I19" s="86"/>
      <c r="J19" s="87"/>
      <c r="K19" s="88">
        <f t="shared" si="0"/>
        <v>0</v>
      </c>
      <c r="L19" s="88">
        <f t="shared" si="1"/>
        <v>0</v>
      </c>
      <c r="M19" s="89"/>
      <c r="N19" s="90">
        <f t="shared" si="2"/>
        <v>0</v>
      </c>
      <c r="O19" s="90">
        <f t="shared" si="3"/>
        <v>0</v>
      </c>
      <c r="P19" s="89"/>
      <c r="Q19" s="91">
        <f t="shared" si="4"/>
        <v>0</v>
      </c>
      <c r="R19" s="90">
        <f t="shared" si="5"/>
        <v>0</v>
      </c>
      <c r="S19" s="83" t="s">
        <v>42</v>
      </c>
      <c r="T19" s="83"/>
    </row>
    <row r="20" spans="1:20">
      <c r="A20" s="230"/>
      <c r="B20" s="223" t="s">
        <v>118</v>
      </c>
      <c r="C20" s="224" t="s">
        <v>119</v>
      </c>
      <c r="D20" s="82" t="s">
        <v>120</v>
      </c>
      <c r="E20" s="83" t="s">
        <v>98</v>
      </c>
      <c r="F20" s="84" t="s">
        <v>99</v>
      </c>
      <c r="G20" s="85">
        <v>47</v>
      </c>
      <c r="H20" s="230"/>
      <c r="I20" s="86"/>
      <c r="J20" s="87"/>
      <c r="K20" s="88">
        <f t="shared" si="0"/>
        <v>0</v>
      </c>
      <c r="L20" s="88">
        <f t="shared" si="1"/>
        <v>0</v>
      </c>
      <c r="M20" s="89"/>
      <c r="N20" s="90">
        <f t="shared" si="2"/>
        <v>0</v>
      </c>
      <c r="O20" s="90">
        <f t="shared" si="3"/>
        <v>0</v>
      </c>
      <c r="P20" s="89"/>
      <c r="Q20" s="91">
        <f t="shared" si="4"/>
        <v>0</v>
      </c>
      <c r="R20" s="90">
        <f t="shared" si="5"/>
        <v>0</v>
      </c>
      <c r="S20" s="83" t="s">
        <v>43</v>
      </c>
      <c r="T20" s="83"/>
    </row>
    <row r="21" spans="1:20">
      <c r="A21" s="230"/>
      <c r="B21" s="220"/>
      <c r="C21" s="222"/>
      <c r="D21" s="82" t="s">
        <v>121</v>
      </c>
      <c r="E21" s="83" t="s">
        <v>98</v>
      </c>
      <c r="F21" s="84" t="s">
        <v>99</v>
      </c>
      <c r="G21" s="85">
        <v>176</v>
      </c>
      <c r="H21" s="230"/>
      <c r="I21" s="86"/>
      <c r="J21" s="87"/>
      <c r="K21" s="88">
        <f t="shared" si="0"/>
        <v>0</v>
      </c>
      <c r="L21" s="88">
        <f t="shared" si="1"/>
        <v>0</v>
      </c>
      <c r="M21" s="89"/>
      <c r="N21" s="90">
        <f t="shared" si="2"/>
        <v>0</v>
      </c>
      <c r="O21" s="90">
        <f t="shared" si="3"/>
        <v>0</v>
      </c>
      <c r="P21" s="89"/>
      <c r="Q21" s="91">
        <f t="shared" si="4"/>
        <v>0</v>
      </c>
      <c r="R21" s="90">
        <f t="shared" si="5"/>
        <v>0</v>
      </c>
      <c r="S21" s="83" t="s">
        <v>43</v>
      </c>
      <c r="T21" s="83"/>
    </row>
    <row r="22" spans="1:20" ht="33" customHeight="1">
      <c r="A22" s="230"/>
      <c r="B22" s="94" t="s">
        <v>122</v>
      </c>
      <c r="C22" s="98" t="s">
        <v>123</v>
      </c>
      <c r="D22" s="82" t="s">
        <v>124</v>
      </c>
      <c r="E22" s="83" t="s">
        <v>101</v>
      </c>
      <c r="F22" s="84" t="s">
        <v>99</v>
      </c>
      <c r="G22" s="85">
        <v>260</v>
      </c>
      <c r="H22" s="230"/>
      <c r="I22" s="86"/>
      <c r="J22" s="87"/>
      <c r="K22" s="88">
        <f t="shared" si="0"/>
        <v>0</v>
      </c>
      <c r="L22" s="88">
        <f t="shared" si="1"/>
        <v>0</v>
      </c>
      <c r="M22" s="89"/>
      <c r="N22" s="90">
        <f t="shared" si="2"/>
        <v>0</v>
      </c>
      <c r="O22" s="90">
        <f t="shared" si="3"/>
        <v>0</v>
      </c>
      <c r="P22" s="89"/>
      <c r="Q22" s="91">
        <f t="shared" si="4"/>
        <v>0</v>
      </c>
      <c r="R22" s="90">
        <f t="shared" si="5"/>
        <v>0</v>
      </c>
      <c r="S22" s="83"/>
      <c r="T22" s="83"/>
    </row>
    <row r="23" spans="1:20" ht="25.5" customHeight="1">
      <c r="A23" s="230"/>
      <c r="B23" s="223" t="s">
        <v>125</v>
      </c>
      <c r="C23" s="224" t="s">
        <v>126</v>
      </c>
      <c r="D23" s="82" t="s">
        <v>127</v>
      </c>
      <c r="E23" s="83" t="s">
        <v>98</v>
      </c>
      <c r="F23" s="84" t="s">
        <v>99</v>
      </c>
      <c r="G23" s="85">
        <v>104</v>
      </c>
      <c r="H23" s="230"/>
      <c r="I23" s="86"/>
      <c r="J23" s="87"/>
      <c r="K23" s="88">
        <f t="shared" si="0"/>
        <v>0</v>
      </c>
      <c r="L23" s="88">
        <f t="shared" si="1"/>
        <v>0</v>
      </c>
      <c r="M23" s="89"/>
      <c r="N23" s="90">
        <f t="shared" si="2"/>
        <v>0</v>
      </c>
      <c r="O23" s="90">
        <f t="shared" si="3"/>
        <v>0</v>
      </c>
      <c r="P23" s="89"/>
      <c r="Q23" s="91">
        <f t="shared" si="4"/>
        <v>0</v>
      </c>
      <c r="R23" s="90">
        <f t="shared" si="5"/>
        <v>0</v>
      </c>
      <c r="S23" s="83" t="s">
        <v>43</v>
      </c>
      <c r="T23" s="83"/>
    </row>
    <row r="24" spans="1:20" ht="18" customHeight="1">
      <c r="A24" s="230"/>
      <c r="B24" s="219"/>
      <c r="C24" s="216"/>
      <c r="D24" s="82" t="s">
        <v>128</v>
      </c>
      <c r="E24" s="83" t="s">
        <v>98</v>
      </c>
      <c r="F24" s="84" t="s">
        <v>99</v>
      </c>
      <c r="G24" s="85">
        <v>20</v>
      </c>
      <c r="H24" s="230"/>
      <c r="I24" s="86"/>
      <c r="J24" s="87"/>
      <c r="K24" s="88">
        <f t="shared" si="0"/>
        <v>0</v>
      </c>
      <c r="L24" s="88">
        <f t="shared" si="1"/>
        <v>0</v>
      </c>
      <c r="M24" s="89"/>
      <c r="N24" s="90">
        <f t="shared" si="2"/>
        <v>0</v>
      </c>
      <c r="O24" s="90">
        <f t="shared" si="3"/>
        <v>0</v>
      </c>
      <c r="P24" s="89"/>
      <c r="Q24" s="91">
        <f t="shared" si="4"/>
        <v>0</v>
      </c>
      <c r="R24" s="90">
        <f t="shared" si="5"/>
        <v>0</v>
      </c>
      <c r="S24" s="83" t="s">
        <v>47</v>
      </c>
      <c r="T24" s="83"/>
    </row>
    <row r="25" spans="1:20" ht="30.75" customHeight="1">
      <c r="A25" s="230"/>
      <c r="B25" s="219"/>
      <c r="C25" s="216"/>
      <c r="D25" s="82" t="s">
        <v>129</v>
      </c>
      <c r="E25" s="83" t="s">
        <v>101</v>
      </c>
      <c r="F25" s="84" t="s">
        <v>130</v>
      </c>
      <c r="G25" s="85">
        <v>11.7</v>
      </c>
      <c r="H25" s="230"/>
      <c r="I25" s="86"/>
      <c r="J25" s="87"/>
      <c r="K25" s="88">
        <f t="shared" si="0"/>
        <v>0</v>
      </c>
      <c r="L25" s="88">
        <f t="shared" si="1"/>
        <v>0</v>
      </c>
      <c r="M25" s="89"/>
      <c r="N25" s="90">
        <f t="shared" si="2"/>
        <v>0</v>
      </c>
      <c r="O25" s="90">
        <f t="shared" si="3"/>
        <v>0</v>
      </c>
      <c r="P25" s="89"/>
      <c r="Q25" s="91">
        <f t="shared" si="4"/>
        <v>0</v>
      </c>
      <c r="R25" s="90">
        <f t="shared" si="5"/>
        <v>0</v>
      </c>
      <c r="S25" s="83"/>
      <c r="T25" s="83"/>
    </row>
    <row r="26" spans="1:20" ht="29.25" customHeight="1">
      <c r="A26" s="230"/>
      <c r="B26" s="219"/>
      <c r="C26" s="216"/>
      <c r="D26" s="82" t="s">
        <v>131</v>
      </c>
      <c r="E26" s="83" t="s">
        <v>101</v>
      </c>
      <c r="F26" s="84" t="s">
        <v>130</v>
      </c>
      <c r="G26" s="85">
        <v>3.81</v>
      </c>
      <c r="H26" s="230"/>
      <c r="I26" s="86"/>
      <c r="J26" s="87"/>
      <c r="K26" s="88">
        <f t="shared" si="0"/>
        <v>0</v>
      </c>
      <c r="L26" s="88">
        <f t="shared" si="1"/>
        <v>0</v>
      </c>
      <c r="M26" s="89"/>
      <c r="N26" s="90">
        <f t="shared" si="2"/>
        <v>0</v>
      </c>
      <c r="O26" s="90">
        <f t="shared" si="3"/>
        <v>0</v>
      </c>
      <c r="P26" s="89"/>
      <c r="Q26" s="91">
        <f t="shared" si="4"/>
        <v>0</v>
      </c>
      <c r="R26" s="90">
        <f t="shared" si="5"/>
        <v>0</v>
      </c>
      <c r="S26" s="83"/>
      <c r="T26" s="83"/>
    </row>
    <row r="27" spans="1:20" ht="30" customHeight="1">
      <c r="A27" s="230"/>
      <c r="B27" s="220"/>
      <c r="C27" s="222"/>
      <c r="D27" s="82" t="s">
        <v>132</v>
      </c>
      <c r="E27" s="83" t="s">
        <v>98</v>
      </c>
      <c r="F27" s="84" t="s">
        <v>130</v>
      </c>
      <c r="G27" s="85">
        <v>0.98</v>
      </c>
      <c r="H27" s="230"/>
      <c r="I27" s="86"/>
      <c r="J27" s="87"/>
      <c r="K27" s="88">
        <f t="shared" si="0"/>
        <v>0</v>
      </c>
      <c r="L27" s="88">
        <f t="shared" si="1"/>
        <v>0</v>
      </c>
      <c r="M27" s="89"/>
      <c r="N27" s="90">
        <f t="shared" si="2"/>
        <v>0</v>
      </c>
      <c r="O27" s="90">
        <f t="shared" si="3"/>
        <v>0</v>
      </c>
      <c r="P27" s="89"/>
      <c r="Q27" s="91">
        <f t="shared" si="4"/>
        <v>0</v>
      </c>
      <c r="R27" s="90">
        <f t="shared" si="5"/>
        <v>0</v>
      </c>
      <c r="S27" s="83" t="s">
        <v>43</v>
      </c>
      <c r="T27" s="83"/>
    </row>
    <row r="28" spans="1:20" ht="15.75" customHeight="1">
      <c r="A28" s="230"/>
      <c r="B28" s="253" t="s">
        <v>133</v>
      </c>
      <c r="C28" s="247" t="s">
        <v>134</v>
      </c>
      <c r="D28" s="97" t="s">
        <v>135</v>
      </c>
      <c r="E28" s="83" t="s">
        <v>98</v>
      </c>
      <c r="F28" s="84" t="s">
        <v>99</v>
      </c>
      <c r="G28" s="85">
        <v>23</v>
      </c>
      <c r="H28" s="230"/>
      <c r="I28" s="86"/>
      <c r="J28" s="87"/>
      <c r="K28" s="88">
        <f t="shared" si="0"/>
        <v>0</v>
      </c>
      <c r="L28" s="88">
        <f t="shared" si="1"/>
        <v>0</v>
      </c>
      <c r="M28" s="89"/>
      <c r="N28" s="90">
        <f t="shared" si="2"/>
        <v>0</v>
      </c>
      <c r="O28" s="90">
        <f t="shared" si="3"/>
        <v>0</v>
      </c>
      <c r="P28" s="89"/>
      <c r="Q28" s="91">
        <f t="shared" si="4"/>
        <v>0</v>
      </c>
      <c r="R28" s="90">
        <f t="shared" si="5"/>
        <v>0</v>
      </c>
      <c r="S28" s="83" t="s">
        <v>136</v>
      </c>
      <c r="T28" s="83"/>
    </row>
    <row r="29" spans="1:20" ht="15.75" customHeight="1">
      <c r="A29" s="230"/>
      <c r="B29" s="219"/>
      <c r="C29" s="216"/>
      <c r="D29" s="97" t="s">
        <v>137</v>
      </c>
      <c r="E29" s="83" t="s">
        <v>98</v>
      </c>
      <c r="F29" s="84" t="s">
        <v>99</v>
      </c>
      <c r="G29" s="85">
        <v>50</v>
      </c>
      <c r="H29" s="230"/>
      <c r="I29" s="86"/>
      <c r="J29" s="87"/>
      <c r="K29" s="88">
        <f t="shared" si="0"/>
        <v>0</v>
      </c>
      <c r="L29" s="88">
        <f t="shared" si="1"/>
        <v>0</v>
      </c>
      <c r="M29" s="89"/>
      <c r="N29" s="90">
        <f t="shared" si="2"/>
        <v>0</v>
      </c>
      <c r="O29" s="90">
        <f t="shared" si="3"/>
        <v>0</v>
      </c>
      <c r="P29" s="89"/>
      <c r="Q29" s="91">
        <f t="shared" si="4"/>
        <v>0</v>
      </c>
      <c r="R29" s="90">
        <f t="shared" si="5"/>
        <v>0</v>
      </c>
      <c r="S29" s="83" t="s">
        <v>43</v>
      </c>
      <c r="T29" s="83"/>
    </row>
    <row r="30" spans="1:20" ht="18.75" customHeight="1">
      <c r="A30" s="230"/>
      <c r="B30" s="219"/>
      <c r="C30" s="216"/>
      <c r="D30" s="97" t="s">
        <v>138</v>
      </c>
      <c r="E30" s="83" t="s">
        <v>101</v>
      </c>
      <c r="F30" s="84" t="s">
        <v>99</v>
      </c>
      <c r="G30" s="85">
        <v>68</v>
      </c>
      <c r="H30" s="230"/>
      <c r="I30" s="86"/>
      <c r="J30" s="87"/>
      <c r="K30" s="88">
        <f t="shared" si="0"/>
        <v>0</v>
      </c>
      <c r="L30" s="88">
        <f t="shared" si="1"/>
        <v>0</v>
      </c>
      <c r="M30" s="89"/>
      <c r="N30" s="90">
        <f t="shared" si="2"/>
        <v>0</v>
      </c>
      <c r="O30" s="90">
        <f t="shared" si="3"/>
        <v>0</v>
      </c>
      <c r="P30" s="89"/>
      <c r="Q30" s="91">
        <f t="shared" si="4"/>
        <v>0</v>
      </c>
      <c r="R30" s="90">
        <f t="shared" si="5"/>
        <v>0</v>
      </c>
      <c r="S30" s="83"/>
      <c r="T30" s="83"/>
    </row>
    <row r="31" spans="1:20" ht="15.75" customHeight="1">
      <c r="A31" s="230"/>
      <c r="B31" s="220"/>
      <c r="C31" s="222"/>
      <c r="D31" s="97" t="s">
        <v>139</v>
      </c>
      <c r="E31" s="83" t="s">
        <v>98</v>
      </c>
      <c r="F31" s="84" t="s">
        <v>99</v>
      </c>
      <c r="G31" s="85">
        <v>19</v>
      </c>
      <c r="H31" s="230"/>
      <c r="I31" s="86"/>
      <c r="J31" s="87"/>
      <c r="K31" s="88">
        <f t="shared" si="0"/>
        <v>0</v>
      </c>
      <c r="L31" s="88">
        <f t="shared" si="1"/>
        <v>0</v>
      </c>
      <c r="M31" s="89"/>
      <c r="N31" s="90">
        <f t="shared" si="2"/>
        <v>0</v>
      </c>
      <c r="O31" s="90">
        <f t="shared" si="3"/>
        <v>0</v>
      </c>
      <c r="P31" s="89"/>
      <c r="Q31" s="91">
        <f t="shared" si="4"/>
        <v>0</v>
      </c>
      <c r="R31" s="90">
        <f t="shared" si="5"/>
        <v>0</v>
      </c>
      <c r="S31" s="83" t="s">
        <v>43</v>
      </c>
      <c r="T31" s="83"/>
    </row>
    <row r="32" spans="1:20" ht="19.5" customHeight="1">
      <c r="A32" s="230"/>
      <c r="B32" s="99" t="s">
        <v>140</v>
      </c>
      <c r="C32" s="100" t="s">
        <v>141</v>
      </c>
      <c r="D32" s="82" t="s">
        <v>142</v>
      </c>
      <c r="E32" s="83" t="s">
        <v>101</v>
      </c>
      <c r="F32" s="84" t="s">
        <v>99</v>
      </c>
      <c r="G32" s="85">
        <v>900</v>
      </c>
      <c r="H32" s="230"/>
      <c r="I32" s="86"/>
      <c r="J32" s="87"/>
      <c r="K32" s="88">
        <f t="shared" si="0"/>
        <v>0</v>
      </c>
      <c r="L32" s="88">
        <f t="shared" si="1"/>
        <v>0</v>
      </c>
      <c r="M32" s="89"/>
      <c r="N32" s="90">
        <f t="shared" si="2"/>
        <v>0</v>
      </c>
      <c r="O32" s="90">
        <f t="shared" si="3"/>
        <v>0</v>
      </c>
      <c r="P32" s="89"/>
      <c r="Q32" s="91">
        <f t="shared" si="4"/>
        <v>0</v>
      </c>
      <c r="R32" s="90">
        <f t="shared" si="5"/>
        <v>0</v>
      </c>
      <c r="S32" s="83"/>
      <c r="T32" s="83"/>
    </row>
    <row r="33" spans="1:20" ht="15.75" customHeight="1">
      <c r="A33" s="230"/>
      <c r="B33" s="94" t="s">
        <v>143</v>
      </c>
      <c r="C33" s="101" t="s">
        <v>144</v>
      </c>
      <c r="D33" s="101" t="s">
        <v>145</v>
      </c>
      <c r="E33" s="83" t="s">
        <v>98</v>
      </c>
      <c r="F33" s="84" t="s">
        <v>99</v>
      </c>
      <c r="G33" s="85">
        <v>240</v>
      </c>
      <c r="H33" s="230"/>
      <c r="I33" s="86"/>
      <c r="J33" s="87"/>
      <c r="K33" s="88">
        <f t="shared" si="0"/>
        <v>0</v>
      </c>
      <c r="L33" s="88">
        <f t="shared" si="1"/>
        <v>0</v>
      </c>
      <c r="M33" s="89"/>
      <c r="N33" s="90">
        <f t="shared" si="2"/>
        <v>0</v>
      </c>
      <c r="O33" s="90">
        <f t="shared" si="3"/>
        <v>0</v>
      </c>
      <c r="P33" s="89"/>
      <c r="Q33" s="91">
        <f t="shared" si="4"/>
        <v>0</v>
      </c>
      <c r="R33" s="90">
        <f t="shared" si="5"/>
        <v>0</v>
      </c>
      <c r="S33" s="83" t="s">
        <v>43</v>
      </c>
      <c r="T33" s="83"/>
    </row>
    <row r="34" spans="1:20" ht="15.75" customHeight="1">
      <c r="A34" s="230"/>
      <c r="B34" s="94" t="s">
        <v>146</v>
      </c>
      <c r="C34" s="98" t="s">
        <v>147</v>
      </c>
      <c r="D34" s="82" t="s">
        <v>148</v>
      </c>
      <c r="E34" s="83" t="s">
        <v>98</v>
      </c>
      <c r="F34" s="84" t="s">
        <v>99</v>
      </c>
      <c r="G34" s="85">
        <v>900</v>
      </c>
      <c r="H34" s="230"/>
      <c r="I34" s="86"/>
      <c r="J34" s="87"/>
      <c r="K34" s="88">
        <f t="shared" si="0"/>
        <v>0</v>
      </c>
      <c r="L34" s="88">
        <f t="shared" si="1"/>
        <v>0</v>
      </c>
      <c r="M34" s="89"/>
      <c r="N34" s="90">
        <f t="shared" si="2"/>
        <v>0</v>
      </c>
      <c r="O34" s="90">
        <f t="shared" si="3"/>
        <v>0</v>
      </c>
      <c r="P34" s="89"/>
      <c r="Q34" s="91">
        <f t="shared" si="4"/>
        <v>0</v>
      </c>
      <c r="R34" s="90">
        <f t="shared" si="5"/>
        <v>0</v>
      </c>
      <c r="S34" s="83" t="s">
        <v>43</v>
      </c>
      <c r="T34" s="83"/>
    </row>
    <row r="35" spans="1:20" ht="15.75" customHeight="1">
      <c r="A35" s="230"/>
      <c r="B35" s="95" t="s">
        <v>149</v>
      </c>
      <c r="C35" s="102" t="s">
        <v>150</v>
      </c>
      <c r="D35" s="97" t="s">
        <v>151</v>
      </c>
      <c r="E35" s="83" t="s">
        <v>101</v>
      </c>
      <c r="F35" s="84" t="s">
        <v>99</v>
      </c>
      <c r="G35" s="85">
        <v>140</v>
      </c>
      <c r="H35" s="230"/>
      <c r="I35" s="86"/>
      <c r="J35" s="87"/>
      <c r="K35" s="88">
        <f t="shared" si="0"/>
        <v>0</v>
      </c>
      <c r="L35" s="88">
        <f t="shared" si="1"/>
        <v>0</v>
      </c>
      <c r="M35" s="89"/>
      <c r="N35" s="90">
        <f t="shared" si="2"/>
        <v>0</v>
      </c>
      <c r="O35" s="90">
        <f t="shared" si="3"/>
        <v>0</v>
      </c>
      <c r="P35" s="89"/>
      <c r="Q35" s="91">
        <f t="shared" si="4"/>
        <v>0</v>
      </c>
      <c r="R35" s="90">
        <f t="shared" si="5"/>
        <v>0</v>
      </c>
      <c r="S35" s="83"/>
      <c r="T35" s="83"/>
    </row>
    <row r="36" spans="1:20" ht="43.5" customHeight="1">
      <c r="A36" s="230"/>
      <c r="B36" s="254" t="s">
        <v>152</v>
      </c>
      <c r="C36" s="255" t="s">
        <v>153</v>
      </c>
      <c r="D36" s="97" t="s">
        <v>154</v>
      </c>
      <c r="E36" s="83" t="s">
        <v>98</v>
      </c>
      <c r="F36" s="84" t="s">
        <v>99</v>
      </c>
      <c r="G36" s="85">
        <v>8</v>
      </c>
      <c r="H36" s="230"/>
      <c r="I36" s="86"/>
      <c r="J36" s="87"/>
      <c r="K36" s="88">
        <f t="shared" si="0"/>
        <v>0</v>
      </c>
      <c r="L36" s="88">
        <f t="shared" si="1"/>
        <v>0</v>
      </c>
      <c r="M36" s="89"/>
      <c r="N36" s="90">
        <f t="shared" si="2"/>
        <v>0</v>
      </c>
      <c r="O36" s="90">
        <f t="shared" si="3"/>
        <v>0</v>
      </c>
      <c r="P36" s="89"/>
      <c r="Q36" s="91">
        <f t="shared" si="4"/>
        <v>0</v>
      </c>
      <c r="R36" s="90">
        <f t="shared" si="5"/>
        <v>0</v>
      </c>
      <c r="S36" s="83" t="s">
        <v>47</v>
      </c>
      <c r="T36" s="83"/>
    </row>
    <row r="37" spans="1:20" ht="15.75" customHeight="1">
      <c r="A37" s="230"/>
      <c r="B37" s="220"/>
      <c r="C37" s="222"/>
      <c r="D37" s="97" t="s">
        <v>155</v>
      </c>
      <c r="E37" s="83" t="s">
        <v>98</v>
      </c>
      <c r="F37" s="84" t="s">
        <v>99</v>
      </c>
      <c r="G37" s="85">
        <v>9</v>
      </c>
      <c r="H37" s="230"/>
      <c r="I37" s="86"/>
      <c r="J37" s="87"/>
      <c r="K37" s="88">
        <f t="shared" si="0"/>
        <v>0</v>
      </c>
      <c r="L37" s="88">
        <f t="shared" si="1"/>
        <v>0</v>
      </c>
      <c r="M37" s="89"/>
      <c r="N37" s="90">
        <f t="shared" si="2"/>
        <v>0</v>
      </c>
      <c r="O37" s="90">
        <f t="shared" si="3"/>
        <v>0</v>
      </c>
      <c r="P37" s="89"/>
      <c r="Q37" s="91">
        <f t="shared" si="4"/>
        <v>0</v>
      </c>
      <c r="R37" s="90">
        <f t="shared" si="5"/>
        <v>0</v>
      </c>
      <c r="S37" s="83" t="s">
        <v>47</v>
      </c>
      <c r="T37" s="83"/>
    </row>
    <row r="38" spans="1:20" ht="28.5" customHeight="1">
      <c r="A38" s="230"/>
      <c r="B38" s="103" t="s">
        <v>156</v>
      </c>
      <c r="C38" s="104" t="s">
        <v>157</v>
      </c>
      <c r="D38" s="104" t="s">
        <v>158</v>
      </c>
      <c r="E38" s="83" t="s">
        <v>101</v>
      </c>
      <c r="F38" s="84" t="s">
        <v>99</v>
      </c>
      <c r="G38" s="85">
        <v>2400</v>
      </c>
      <c r="H38" s="230"/>
      <c r="I38" s="86"/>
      <c r="J38" s="87"/>
      <c r="K38" s="88">
        <f t="shared" si="0"/>
        <v>0</v>
      </c>
      <c r="L38" s="88">
        <f t="shared" si="1"/>
        <v>0</v>
      </c>
      <c r="M38" s="89"/>
      <c r="N38" s="90">
        <f t="shared" si="2"/>
        <v>0</v>
      </c>
      <c r="O38" s="90">
        <f t="shared" si="3"/>
        <v>0</v>
      </c>
      <c r="P38" s="89"/>
      <c r="Q38" s="91">
        <f t="shared" si="4"/>
        <v>0</v>
      </c>
      <c r="R38" s="90">
        <f t="shared" si="5"/>
        <v>0</v>
      </c>
      <c r="S38" s="83"/>
      <c r="T38" s="83"/>
    </row>
    <row r="39" spans="1:20" ht="49.5" customHeight="1">
      <c r="A39" s="230"/>
      <c r="B39" s="103" t="s">
        <v>159</v>
      </c>
      <c r="C39" s="105" t="s">
        <v>160</v>
      </c>
      <c r="D39" s="97" t="s">
        <v>161</v>
      </c>
      <c r="E39" s="106" t="s">
        <v>101</v>
      </c>
      <c r="F39" s="84" t="s">
        <v>99</v>
      </c>
      <c r="G39" s="85">
        <v>1124</v>
      </c>
      <c r="H39" s="230"/>
      <c r="I39" s="86"/>
      <c r="J39" s="87"/>
      <c r="K39" s="88">
        <f t="shared" si="0"/>
        <v>0</v>
      </c>
      <c r="L39" s="88">
        <f t="shared" si="1"/>
        <v>0</v>
      </c>
      <c r="M39" s="89"/>
      <c r="N39" s="107">
        <f t="shared" si="2"/>
        <v>0</v>
      </c>
      <c r="O39" s="107">
        <f t="shared" si="3"/>
        <v>0</v>
      </c>
      <c r="P39" s="89"/>
      <c r="Q39" s="91">
        <f t="shared" si="4"/>
        <v>0</v>
      </c>
      <c r="R39" s="90">
        <f t="shared" si="5"/>
        <v>0</v>
      </c>
      <c r="S39" s="83" t="s">
        <v>44</v>
      </c>
      <c r="T39" s="83"/>
    </row>
    <row r="40" spans="1:20" ht="15.75" customHeight="1">
      <c r="A40" s="230"/>
      <c r="B40" s="94" t="s">
        <v>162</v>
      </c>
      <c r="C40" s="108" t="s">
        <v>163</v>
      </c>
      <c r="D40" s="82" t="s">
        <v>164</v>
      </c>
      <c r="E40" s="83" t="s">
        <v>98</v>
      </c>
      <c r="F40" s="84" t="s">
        <v>99</v>
      </c>
      <c r="G40" s="85">
        <v>330</v>
      </c>
      <c r="H40" s="230"/>
      <c r="I40" s="86"/>
      <c r="J40" s="87"/>
      <c r="K40" s="88">
        <f t="shared" si="0"/>
        <v>0</v>
      </c>
      <c r="L40" s="88">
        <f t="shared" si="1"/>
        <v>0</v>
      </c>
      <c r="M40" s="89"/>
      <c r="N40" s="107">
        <f t="shared" si="2"/>
        <v>0</v>
      </c>
      <c r="O40" s="107">
        <f t="shared" si="3"/>
        <v>0</v>
      </c>
      <c r="P40" s="89"/>
      <c r="Q40" s="91">
        <f t="shared" si="4"/>
        <v>0</v>
      </c>
      <c r="R40" s="90">
        <f t="shared" si="5"/>
        <v>0</v>
      </c>
      <c r="S40" s="83" t="s">
        <v>47</v>
      </c>
      <c r="T40" s="83"/>
    </row>
    <row r="41" spans="1:20" ht="16.5" customHeight="1">
      <c r="A41" s="230"/>
      <c r="B41" s="109" t="s">
        <v>165</v>
      </c>
      <c r="C41" s="256" t="s">
        <v>166</v>
      </c>
      <c r="D41" s="154"/>
      <c r="E41" s="84" t="s">
        <v>98</v>
      </c>
      <c r="F41" s="84" t="s">
        <v>99</v>
      </c>
      <c r="G41" s="85">
        <v>45</v>
      </c>
      <c r="H41" s="230"/>
      <c r="I41" s="86"/>
      <c r="J41" s="87"/>
      <c r="K41" s="88">
        <f t="shared" si="0"/>
        <v>0</v>
      </c>
      <c r="L41" s="88">
        <f t="shared" si="1"/>
        <v>0</v>
      </c>
      <c r="M41" s="89"/>
      <c r="N41" s="107">
        <f t="shared" si="2"/>
        <v>0</v>
      </c>
      <c r="O41" s="107">
        <f t="shared" si="3"/>
        <v>0</v>
      </c>
      <c r="P41" s="89"/>
      <c r="Q41" s="91">
        <f t="shared" si="4"/>
        <v>0</v>
      </c>
      <c r="R41" s="90">
        <f t="shared" si="5"/>
        <v>0</v>
      </c>
      <c r="S41" s="84" t="s">
        <v>43</v>
      </c>
      <c r="T41" s="83"/>
    </row>
    <row r="42" spans="1:20" ht="15.75" customHeight="1">
      <c r="A42" s="230"/>
      <c r="B42" s="264">
        <v>36906</v>
      </c>
      <c r="C42" s="256" t="s">
        <v>167</v>
      </c>
      <c r="D42" s="154"/>
      <c r="E42" s="84" t="s">
        <v>98</v>
      </c>
      <c r="F42" s="84" t="s">
        <v>99</v>
      </c>
      <c r="G42" s="85">
        <v>35</v>
      </c>
      <c r="H42" s="230"/>
      <c r="I42" s="86"/>
      <c r="J42" s="87"/>
      <c r="K42" s="88">
        <f t="shared" si="0"/>
        <v>0</v>
      </c>
      <c r="L42" s="88">
        <f t="shared" si="1"/>
        <v>0</v>
      </c>
      <c r="M42" s="89"/>
      <c r="N42" s="107">
        <f t="shared" si="2"/>
        <v>0</v>
      </c>
      <c r="O42" s="107">
        <f t="shared" si="3"/>
        <v>0</v>
      </c>
      <c r="P42" s="89"/>
      <c r="Q42" s="91">
        <f t="shared" si="4"/>
        <v>0</v>
      </c>
      <c r="R42" s="90">
        <f t="shared" si="5"/>
        <v>0</v>
      </c>
      <c r="S42" s="84" t="s">
        <v>43</v>
      </c>
      <c r="T42" s="83"/>
    </row>
    <row r="43" spans="1:20" ht="15.75" customHeight="1">
      <c r="A43" s="230"/>
      <c r="B43" s="222"/>
      <c r="C43" s="256" t="s">
        <v>168</v>
      </c>
      <c r="D43" s="154"/>
      <c r="E43" s="84" t="s">
        <v>98</v>
      </c>
      <c r="F43" s="84" t="s">
        <v>99</v>
      </c>
      <c r="G43" s="85">
        <v>50</v>
      </c>
      <c r="H43" s="230"/>
      <c r="I43" s="86"/>
      <c r="J43" s="87"/>
      <c r="K43" s="88">
        <f t="shared" si="0"/>
        <v>0</v>
      </c>
      <c r="L43" s="88">
        <f t="shared" si="1"/>
        <v>0</v>
      </c>
      <c r="M43" s="89"/>
      <c r="N43" s="107">
        <f t="shared" si="2"/>
        <v>0</v>
      </c>
      <c r="O43" s="107">
        <f t="shared" si="3"/>
        <v>0</v>
      </c>
      <c r="P43" s="89"/>
      <c r="Q43" s="91">
        <f t="shared" si="4"/>
        <v>0</v>
      </c>
      <c r="R43" s="90">
        <f t="shared" si="5"/>
        <v>0</v>
      </c>
      <c r="S43" s="84" t="s">
        <v>43</v>
      </c>
      <c r="T43" s="83"/>
    </row>
    <row r="44" spans="1:20" ht="15.75" customHeight="1">
      <c r="A44" s="230"/>
      <c r="B44" s="95" t="s">
        <v>169</v>
      </c>
      <c r="C44" s="96" t="s">
        <v>170</v>
      </c>
      <c r="D44" s="97" t="s">
        <v>171</v>
      </c>
      <c r="E44" s="83" t="s">
        <v>98</v>
      </c>
      <c r="F44" s="84" t="s">
        <v>99</v>
      </c>
      <c r="G44" s="85">
        <v>40</v>
      </c>
      <c r="H44" s="230"/>
      <c r="I44" s="86"/>
      <c r="J44" s="87"/>
      <c r="K44" s="88">
        <f t="shared" si="0"/>
        <v>0</v>
      </c>
      <c r="L44" s="88">
        <f t="shared" si="1"/>
        <v>0</v>
      </c>
      <c r="M44" s="89"/>
      <c r="N44" s="107">
        <f t="shared" si="2"/>
        <v>0</v>
      </c>
      <c r="O44" s="107">
        <f t="shared" si="3"/>
        <v>0</v>
      </c>
      <c r="P44" s="89"/>
      <c r="Q44" s="91">
        <f t="shared" si="4"/>
        <v>0</v>
      </c>
      <c r="R44" s="90">
        <f t="shared" si="5"/>
        <v>0</v>
      </c>
      <c r="S44" s="83" t="s">
        <v>43</v>
      </c>
      <c r="T44" s="83"/>
    </row>
    <row r="45" spans="1:20" ht="15.75" customHeight="1">
      <c r="A45" s="230"/>
      <c r="B45" s="95" t="s">
        <v>172</v>
      </c>
      <c r="C45" s="263" t="s">
        <v>173</v>
      </c>
      <c r="D45" s="154"/>
      <c r="E45" s="83" t="s">
        <v>98</v>
      </c>
      <c r="F45" s="84" t="s">
        <v>99</v>
      </c>
      <c r="G45" s="85">
        <v>150</v>
      </c>
      <c r="H45" s="230"/>
      <c r="I45" s="86"/>
      <c r="J45" s="87"/>
      <c r="K45" s="88">
        <f t="shared" si="0"/>
        <v>0</v>
      </c>
      <c r="L45" s="88">
        <f t="shared" si="1"/>
        <v>0</v>
      </c>
      <c r="M45" s="89"/>
      <c r="N45" s="107">
        <f t="shared" si="2"/>
        <v>0</v>
      </c>
      <c r="O45" s="107">
        <f t="shared" si="3"/>
        <v>0</v>
      </c>
      <c r="P45" s="89"/>
      <c r="Q45" s="91">
        <f t="shared" si="4"/>
        <v>0</v>
      </c>
      <c r="R45" s="90">
        <f t="shared" si="5"/>
        <v>0</v>
      </c>
      <c r="S45" s="83" t="s">
        <v>47</v>
      </c>
      <c r="T45" s="83"/>
    </row>
    <row r="46" spans="1:20" ht="18.75" customHeight="1">
      <c r="A46" s="230"/>
      <c r="B46" s="95" t="s">
        <v>174</v>
      </c>
      <c r="C46" s="265" t="s">
        <v>175</v>
      </c>
      <c r="D46" s="154"/>
      <c r="E46" s="106" t="s">
        <v>101</v>
      </c>
      <c r="F46" s="84" t="s">
        <v>176</v>
      </c>
      <c r="G46" s="85">
        <v>50</v>
      </c>
      <c r="H46" s="230"/>
      <c r="I46" s="86"/>
      <c r="J46" s="87"/>
      <c r="K46" s="88">
        <f t="shared" si="0"/>
        <v>0</v>
      </c>
      <c r="L46" s="88">
        <f t="shared" si="1"/>
        <v>0</v>
      </c>
      <c r="M46" s="89"/>
      <c r="N46" s="107">
        <f t="shared" si="2"/>
        <v>0</v>
      </c>
      <c r="O46" s="107">
        <f t="shared" si="3"/>
        <v>0</v>
      </c>
      <c r="P46" s="89"/>
      <c r="Q46" s="91">
        <f t="shared" si="4"/>
        <v>0</v>
      </c>
      <c r="R46" s="90">
        <f t="shared" si="5"/>
        <v>0</v>
      </c>
      <c r="S46" s="83"/>
      <c r="T46" s="83"/>
    </row>
    <row r="47" spans="1:20" ht="15.75" customHeight="1">
      <c r="A47" s="230"/>
      <c r="B47" s="95" t="s">
        <v>177</v>
      </c>
      <c r="C47" s="102" t="s">
        <v>178</v>
      </c>
      <c r="D47" s="97" t="s">
        <v>179</v>
      </c>
      <c r="E47" s="83" t="s">
        <v>98</v>
      </c>
      <c r="F47" s="84" t="s">
        <v>99</v>
      </c>
      <c r="G47" s="85">
        <v>1000</v>
      </c>
      <c r="H47" s="230"/>
      <c r="I47" s="86"/>
      <c r="J47" s="87"/>
      <c r="K47" s="88">
        <f t="shared" si="0"/>
        <v>0</v>
      </c>
      <c r="L47" s="88">
        <f t="shared" ref="L47:L48" si="6">+(G47*I47+J47)*0.7</f>
        <v>0</v>
      </c>
      <c r="M47" s="89"/>
      <c r="N47" s="107">
        <f t="shared" si="2"/>
        <v>0</v>
      </c>
      <c r="O47" s="107">
        <f t="shared" si="3"/>
        <v>0</v>
      </c>
      <c r="P47" s="89"/>
      <c r="Q47" s="91">
        <f t="shared" si="4"/>
        <v>0</v>
      </c>
      <c r="R47" s="90">
        <f t="shared" si="5"/>
        <v>0</v>
      </c>
      <c r="S47" s="83" t="s">
        <v>47</v>
      </c>
      <c r="T47" s="83"/>
    </row>
    <row r="48" spans="1:20" ht="15.75" customHeight="1">
      <c r="A48" s="231"/>
      <c r="B48" s="95" t="s">
        <v>180</v>
      </c>
      <c r="C48" s="102" t="s">
        <v>181</v>
      </c>
      <c r="D48" s="97" t="s">
        <v>182</v>
      </c>
      <c r="E48" s="83" t="s">
        <v>98</v>
      </c>
      <c r="F48" s="84" t="s">
        <v>99</v>
      </c>
      <c r="G48" s="85">
        <v>1200</v>
      </c>
      <c r="H48" s="230"/>
      <c r="I48" s="86"/>
      <c r="J48" s="87"/>
      <c r="K48" s="88">
        <f t="shared" si="0"/>
        <v>0</v>
      </c>
      <c r="L48" s="88">
        <f t="shared" si="6"/>
        <v>0</v>
      </c>
      <c r="M48" s="89"/>
      <c r="N48" s="107">
        <f t="shared" si="2"/>
        <v>0</v>
      </c>
      <c r="O48" s="107">
        <f t="shared" si="3"/>
        <v>0</v>
      </c>
      <c r="P48" s="89"/>
      <c r="Q48" s="91">
        <f t="shared" si="4"/>
        <v>0</v>
      </c>
      <c r="R48" s="90">
        <f t="shared" si="5"/>
        <v>0</v>
      </c>
      <c r="S48" s="83" t="s">
        <v>47</v>
      </c>
      <c r="T48" s="83"/>
    </row>
    <row r="49" spans="1:22" ht="15" customHeight="1">
      <c r="A49" s="245" t="s">
        <v>183</v>
      </c>
      <c r="B49" s="247" t="s">
        <v>184</v>
      </c>
      <c r="C49" s="249" t="s">
        <v>185</v>
      </c>
      <c r="D49" s="97" t="s">
        <v>186</v>
      </c>
      <c r="E49" s="83" t="s">
        <v>98</v>
      </c>
      <c r="F49" s="84" t="s">
        <v>99</v>
      </c>
      <c r="G49" s="85">
        <v>35</v>
      </c>
      <c r="H49" s="230"/>
      <c r="I49" s="86"/>
      <c r="J49" s="87"/>
      <c r="K49" s="88">
        <f t="shared" si="0"/>
        <v>0</v>
      </c>
      <c r="L49" s="88">
        <f t="shared" ref="L49:L58" si="7">+G49*I49+J49</f>
        <v>0</v>
      </c>
      <c r="M49" s="89"/>
      <c r="N49" s="107">
        <f t="shared" si="2"/>
        <v>0</v>
      </c>
      <c r="O49" s="107">
        <f t="shared" si="3"/>
        <v>0</v>
      </c>
      <c r="P49" s="89"/>
      <c r="Q49" s="91">
        <f t="shared" si="4"/>
        <v>0</v>
      </c>
      <c r="R49" s="90">
        <f t="shared" si="5"/>
        <v>0</v>
      </c>
      <c r="S49" s="83" t="s">
        <v>47</v>
      </c>
      <c r="T49" s="83"/>
    </row>
    <row r="50" spans="1:22" ht="15.75" customHeight="1">
      <c r="A50" s="219"/>
      <c r="B50" s="222"/>
      <c r="C50" s="222"/>
      <c r="D50" s="97" t="s">
        <v>187</v>
      </c>
      <c r="E50" s="83" t="s">
        <v>98</v>
      </c>
      <c r="F50" s="84" t="s">
        <v>99</v>
      </c>
      <c r="G50" s="85">
        <v>25</v>
      </c>
      <c r="H50" s="230"/>
      <c r="I50" s="86"/>
      <c r="J50" s="87"/>
      <c r="K50" s="88">
        <f t="shared" si="0"/>
        <v>0</v>
      </c>
      <c r="L50" s="88">
        <f t="shared" si="7"/>
        <v>0</v>
      </c>
      <c r="M50" s="89"/>
      <c r="N50" s="107">
        <f t="shared" si="2"/>
        <v>0</v>
      </c>
      <c r="O50" s="107">
        <f t="shared" si="3"/>
        <v>0</v>
      </c>
      <c r="P50" s="89"/>
      <c r="Q50" s="91">
        <f t="shared" si="4"/>
        <v>0</v>
      </c>
      <c r="R50" s="90">
        <f t="shared" si="5"/>
        <v>0</v>
      </c>
      <c r="S50" s="83" t="s">
        <v>47</v>
      </c>
      <c r="T50" s="83"/>
    </row>
    <row r="51" spans="1:22" ht="15.75" customHeight="1">
      <c r="A51" s="219"/>
      <c r="B51" s="96" t="s">
        <v>188</v>
      </c>
      <c r="C51" s="97" t="s">
        <v>189</v>
      </c>
      <c r="D51" s="97" t="s">
        <v>190</v>
      </c>
      <c r="E51" s="83" t="s">
        <v>98</v>
      </c>
      <c r="F51" s="84" t="s">
        <v>99</v>
      </c>
      <c r="G51" s="85">
        <v>20</v>
      </c>
      <c r="H51" s="230"/>
      <c r="I51" s="86"/>
      <c r="J51" s="87"/>
      <c r="K51" s="88">
        <f t="shared" si="0"/>
        <v>0</v>
      </c>
      <c r="L51" s="88">
        <f t="shared" si="7"/>
        <v>0</v>
      </c>
      <c r="M51" s="89"/>
      <c r="N51" s="107">
        <f t="shared" si="2"/>
        <v>0</v>
      </c>
      <c r="O51" s="107">
        <f t="shared" si="3"/>
        <v>0</v>
      </c>
      <c r="P51" s="89"/>
      <c r="Q51" s="91">
        <f t="shared" si="4"/>
        <v>0</v>
      </c>
      <c r="R51" s="90">
        <f t="shared" si="5"/>
        <v>0</v>
      </c>
      <c r="S51" s="83" t="s">
        <v>47</v>
      </c>
      <c r="T51" s="83"/>
    </row>
    <row r="52" spans="1:22" ht="37.5" customHeight="1">
      <c r="A52" s="219"/>
      <c r="B52" s="96" t="s">
        <v>191</v>
      </c>
      <c r="C52" s="96" t="s">
        <v>192</v>
      </c>
      <c r="D52" s="97" t="s">
        <v>193</v>
      </c>
      <c r="E52" s="83" t="s">
        <v>101</v>
      </c>
      <c r="F52" s="84" t="s">
        <v>194</v>
      </c>
      <c r="G52" s="110">
        <v>0.96</v>
      </c>
      <c r="H52" s="230"/>
      <c r="I52" s="86"/>
      <c r="J52" s="87"/>
      <c r="K52" s="88">
        <f t="shared" si="0"/>
        <v>0</v>
      </c>
      <c r="L52" s="88">
        <f t="shared" si="7"/>
        <v>0</v>
      </c>
      <c r="M52" s="89"/>
      <c r="N52" s="107">
        <f t="shared" si="2"/>
        <v>0</v>
      </c>
      <c r="O52" s="107">
        <f t="shared" si="3"/>
        <v>0</v>
      </c>
      <c r="P52" s="89"/>
      <c r="Q52" s="91">
        <f t="shared" si="4"/>
        <v>0</v>
      </c>
      <c r="R52" s="90">
        <f t="shared" si="5"/>
        <v>0</v>
      </c>
      <c r="S52" s="83"/>
      <c r="T52" s="83"/>
    </row>
    <row r="53" spans="1:22" ht="19.5" customHeight="1">
      <c r="A53" s="219"/>
      <c r="B53" s="96" t="s">
        <v>195</v>
      </c>
      <c r="C53" s="263" t="s">
        <v>196</v>
      </c>
      <c r="D53" s="154"/>
      <c r="E53" s="83" t="s">
        <v>101</v>
      </c>
      <c r="F53" s="84" t="s">
        <v>176</v>
      </c>
      <c r="G53" s="85">
        <v>0.5</v>
      </c>
      <c r="H53" s="230"/>
      <c r="I53" s="86"/>
      <c r="J53" s="87"/>
      <c r="K53" s="88">
        <f t="shared" si="0"/>
        <v>0</v>
      </c>
      <c r="L53" s="88">
        <f t="shared" si="7"/>
        <v>0</v>
      </c>
      <c r="M53" s="89"/>
      <c r="N53" s="90">
        <f t="shared" si="2"/>
        <v>0</v>
      </c>
      <c r="O53" s="90">
        <f t="shared" si="3"/>
        <v>0</v>
      </c>
      <c r="P53" s="89"/>
      <c r="Q53" s="91">
        <f t="shared" si="4"/>
        <v>0</v>
      </c>
      <c r="R53" s="90">
        <f t="shared" si="5"/>
        <v>0</v>
      </c>
      <c r="S53" s="83"/>
      <c r="T53" s="83"/>
    </row>
    <row r="54" spans="1:22" ht="15.75" customHeight="1">
      <c r="A54" s="219"/>
      <c r="B54" s="98" t="s">
        <v>197</v>
      </c>
      <c r="C54" s="244" t="s">
        <v>198</v>
      </c>
      <c r="D54" s="154"/>
      <c r="E54" s="83" t="s">
        <v>101</v>
      </c>
      <c r="F54" s="84" t="s">
        <v>99</v>
      </c>
      <c r="G54" s="85">
        <v>0.99099999999999999</v>
      </c>
      <c r="H54" s="230"/>
      <c r="I54" s="86"/>
      <c r="J54" s="87"/>
      <c r="K54" s="88">
        <f t="shared" si="0"/>
        <v>0</v>
      </c>
      <c r="L54" s="88">
        <f t="shared" si="7"/>
        <v>0</v>
      </c>
      <c r="M54" s="89"/>
      <c r="N54" s="90">
        <f t="shared" si="2"/>
        <v>0</v>
      </c>
      <c r="O54" s="90">
        <f t="shared" si="3"/>
        <v>0</v>
      </c>
      <c r="P54" s="89"/>
      <c r="Q54" s="91">
        <f t="shared" si="4"/>
        <v>0</v>
      </c>
      <c r="R54" s="90">
        <f t="shared" si="5"/>
        <v>0</v>
      </c>
      <c r="S54" s="83"/>
      <c r="T54" s="83"/>
    </row>
    <row r="55" spans="1:22" ht="30" customHeight="1">
      <c r="A55" s="219"/>
      <c r="B55" s="98" t="s">
        <v>199</v>
      </c>
      <c r="C55" s="244" t="s">
        <v>200</v>
      </c>
      <c r="D55" s="154"/>
      <c r="E55" s="83" t="s">
        <v>101</v>
      </c>
      <c r="F55" s="84" t="s">
        <v>99</v>
      </c>
      <c r="G55" s="85">
        <v>1250</v>
      </c>
      <c r="H55" s="230"/>
      <c r="I55" s="86"/>
      <c r="J55" s="87"/>
      <c r="K55" s="88">
        <f t="shared" si="0"/>
        <v>0</v>
      </c>
      <c r="L55" s="88">
        <f t="shared" si="7"/>
        <v>0</v>
      </c>
      <c r="M55" s="89"/>
      <c r="N55" s="90">
        <f t="shared" si="2"/>
        <v>0</v>
      </c>
      <c r="O55" s="90">
        <f t="shared" si="3"/>
        <v>0</v>
      </c>
      <c r="P55" s="89"/>
      <c r="Q55" s="91">
        <f t="shared" si="4"/>
        <v>0</v>
      </c>
      <c r="R55" s="90">
        <f t="shared" si="5"/>
        <v>0</v>
      </c>
      <c r="S55" s="83"/>
      <c r="T55" s="83"/>
    </row>
    <row r="56" spans="1:22" ht="30" customHeight="1">
      <c r="A56" s="219"/>
      <c r="B56" s="247" t="s">
        <v>201</v>
      </c>
      <c r="C56" s="249" t="s">
        <v>202</v>
      </c>
      <c r="D56" s="108" t="s">
        <v>203</v>
      </c>
      <c r="E56" s="83" t="s">
        <v>101</v>
      </c>
      <c r="F56" s="84" t="s">
        <v>176</v>
      </c>
      <c r="G56" s="85">
        <v>0.3</v>
      </c>
      <c r="H56" s="230"/>
      <c r="I56" s="86"/>
      <c r="J56" s="87"/>
      <c r="K56" s="88">
        <f t="shared" si="0"/>
        <v>0</v>
      </c>
      <c r="L56" s="88">
        <f t="shared" si="7"/>
        <v>0</v>
      </c>
      <c r="M56" s="89"/>
      <c r="N56" s="90">
        <f t="shared" si="2"/>
        <v>0</v>
      </c>
      <c r="O56" s="90">
        <f t="shared" si="3"/>
        <v>0</v>
      </c>
      <c r="P56" s="89"/>
      <c r="Q56" s="91">
        <f t="shared" si="4"/>
        <v>0</v>
      </c>
      <c r="R56" s="90">
        <f t="shared" si="5"/>
        <v>0</v>
      </c>
      <c r="S56" s="83"/>
      <c r="T56" s="83"/>
      <c r="V56" s="111">
        <f t="shared" ref="V56:V58" si="8">O56+R56</f>
        <v>0</v>
      </c>
    </row>
    <row r="57" spans="1:22" ht="30" customHeight="1">
      <c r="A57" s="219"/>
      <c r="B57" s="222"/>
      <c r="C57" s="222"/>
      <c r="D57" s="97" t="s">
        <v>204</v>
      </c>
      <c r="E57" s="83" t="s">
        <v>101</v>
      </c>
      <c r="F57" s="84" t="s">
        <v>176</v>
      </c>
      <c r="G57" s="85">
        <v>18</v>
      </c>
      <c r="H57" s="230"/>
      <c r="I57" s="86"/>
      <c r="J57" s="87"/>
      <c r="K57" s="88">
        <f t="shared" si="0"/>
        <v>0</v>
      </c>
      <c r="L57" s="88">
        <f t="shared" si="7"/>
        <v>0</v>
      </c>
      <c r="M57" s="89"/>
      <c r="N57" s="90">
        <f t="shared" si="2"/>
        <v>0</v>
      </c>
      <c r="O57" s="90">
        <f t="shared" si="3"/>
        <v>0</v>
      </c>
      <c r="P57" s="89"/>
      <c r="Q57" s="91">
        <f t="shared" si="4"/>
        <v>0</v>
      </c>
      <c r="R57" s="90">
        <f t="shared" si="5"/>
        <v>0</v>
      </c>
      <c r="S57" s="83"/>
      <c r="T57" s="83"/>
      <c r="V57" s="111">
        <f t="shared" si="8"/>
        <v>0</v>
      </c>
    </row>
    <row r="58" spans="1:22" ht="42.75" customHeight="1">
      <c r="A58" s="246"/>
      <c r="B58" s="81" t="s">
        <v>205</v>
      </c>
      <c r="C58" s="250" t="s">
        <v>206</v>
      </c>
      <c r="D58" s="251"/>
      <c r="E58" s="112" t="s">
        <v>101</v>
      </c>
      <c r="F58" s="113" t="s">
        <v>99</v>
      </c>
      <c r="G58" s="114">
        <v>150</v>
      </c>
      <c r="H58" s="230"/>
      <c r="I58" s="115"/>
      <c r="J58" s="116"/>
      <c r="K58" s="88">
        <f t="shared" si="0"/>
        <v>0</v>
      </c>
      <c r="L58" s="88">
        <f t="shared" si="7"/>
        <v>0</v>
      </c>
      <c r="M58" s="117"/>
      <c r="N58" s="90">
        <f t="shared" si="2"/>
        <v>0</v>
      </c>
      <c r="O58" s="90">
        <f t="shared" si="3"/>
        <v>0</v>
      </c>
      <c r="P58" s="117"/>
      <c r="Q58" s="91">
        <f t="shared" si="4"/>
        <v>0</v>
      </c>
      <c r="R58" s="90">
        <f t="shared" si="5"/>
        <v>0</v>
      </c>
      <c r="S58" s="112"/>
      <c r="T58" s="112"/>
      <c r="U58" s="66"/>
      <c r="V58" s="111">
        <f t="shared" si="8"/>
        <v>0</v>
      </c>
    </row>
    <row r="59" spans="1:22" ht="63.75" customHeight="1">
      <c r="A59" s="237" t="s">
        <v>207</v>
      </c>
      <c r="B59" s="189"/>
      <c r="C59" s="189"/>
      <c r="D59" s="189"/>
      <c r="E59" s="189"/>
      <c r="F59" s="189"/>
      <c r="G59" s="203"/>
      <c r="H59" s="230"/>
      <c r="I59" s="238" t="s">
        <v>208</v>
      </c>
      <c r="J59" s="190"/>
      <c r="K59" s="267">
        <f t="shared" ref="K59:L59" si="9">+SUM(K10:K58)</f>
        <v>0</v>
      </c>
      <c r="L59" s="268">
        <f t="shared" si="9"/>
        <v>0</v>
      </c>
      <c r="M59" s="240" t="s">
        <v>209</v>
      </c>
      <c r="N59" s="241"/>
      <c r="O59" s="118">
        <f t="shared" ref="O59:P59" si="10">SUM(N10:N58)</f>
        <v>0</v>
      </c>
      <c r="P59" s="119">
        <f t="shared" si="10"/>
        <v>0</v>
      </c>
      <c r="Q59" s="257" t="s">
        <v>210</v>
      </c>
      <c r="R59" s="119">
        <f t="shared" ref="R59:S59" si="11">SUM(Q10:Q58)</f>
        <v>0</v>
      </c>
      <c r="S59" s="120">
        <f t="shared" si="11"/>
        <v>0</v>
      </c>
      <c r="T59" s="259"/>
      <c r="U59" s="260"/>
    </row>
    <row r="60" spans="1:22" ht="15.75" customHeight="1">
      <c r="A60" s="194"/>
      <c r="B60" s="172"/>
      <c r="C60" s="172"/>
      <c r="D60" s="172"/>
      <c r="E60" s="172"/>
      <c r="F60" s="172"/>
      <c r="G60" s="208"/>
      <c r="H60" s="231"/>
      <c r="I60" s="194"/>
      <c r="J60" s="195"/>
      <c r="K60" s="172"/>
      <c r="L60" s="195"/>
      <c r="M60" s="242"/>
      <c r="N60" s="243"/>
      <c r="O60" s="121" t="s">
        <v>211</v>
      </c>
      <c r="P60" s="122" t="s">
        <v>40</v>
      </c>
      <c r="Q60" s="258"/>
      <c r="R60" s="123" t="s">
        <v>211</v>
      </c>
      <c r="S60" s="124" t="s">
        <v>40</v>
      </c>
      <c r="T60" s="231"/>
      <c r="U60" s="261"/>
    </row>
    <row r="61" spans="1:22" ht="15.75" customHeight="1">
      <c r="B61" s="125"/>
      <c r="C61" s="125"/>
      <c r="D61" s="126"/>
      <c r="E61" s="127"/>
      <c r="F61" s="128"/>
      <c r="G61" s="129"/>
      <c r="H61" s="129"/>
      <c r="I61" s="129"/>
      <c r="J61" s="129"/>
      <c r="K61" s="129"/>
      <c r="L61" s="129"/>
      <c r="M61" s="130"/>
      <c r="P61" s="130"/>
      <c r="S61" s="128"/>
      <c r="T61" s="130"/>
    </row>
    <row r="62" spans="1:22" ht="15.75" hidden="1" customHeight="1">
      <c r="B62" s="125"/>
      <c r="C62" s="125"/>
      <c r="D62" s="126"/>
      <c r="E62" s="127"/>
      <c r="F62" s="128"/>
      <c r="G62" s="129"/>
      <c r="H62" s="129"/>
      <c r="I62" s="129"/>
      <c r="J62" s="129"/>
      <c r="K62" s="129"/>
      <c r="L62" s="129"/>
      <c r="M62" s="130"/>
      <c r="O62" s="131" t="s">
        <v>22</v>
      </c>
      <c r="P62" s="132"/>
      <c r="Q62" s="133"/>
      <c r="R62" s="133"/>
      <c r="S62" s="134"/>
      <c r="T62" s="130"/>
    </row>
    <row r="63" spans="1:22" ht="15.75" hidden="1" customHeight="1">
      <c r="B63" s="125"/>
      <c r="C63" s="125"/>
      <c r="D63" s="126"/>
      <c r="E63" s="127"/>
      <c r="F63" s="128"/>
      <c r="G63" s="129"/>
      <c r="H63" s="129"/>
      <c r="I63" s="129"/>
      <c r="J63" s="129"/>
      <c r="K63" s="129"/>
      <c r="L63" s="129"/>
      <c r="M63" s="130"/>
      <c r="O63" s="155" t="s">
        <v>39</v>
      </c>
      <c r="P63" s="156"/>
      <c r="Q63" s="154"/>
      <c r="R63" s="28" t="s">
        <v>40</v>
      </c>
      <c r="S63" s="29" t="s">
        <v>41</v>
      </c>
      <c r="T63" s="130"/>
    </row>
    <row r="64" spans="1:22" ht="15.75" hidden="1" customHeight="1">
      <c r="B64" s="125"/>
      <c r="C64" s="125"/>
      <c r="D64" s="126"/>
      <c r="E64" s="127"/>
      <c r="F64" s="128"/>
      <c r="G64" s="129"/>
      <c r="H64" s="129"/>
      <c r="I64" s="129"/>
      <c r="J64" s="129"/>
      <c r="K64" s="129"/>
      <c r="L64" s="129"/>
      <c r="M64" s="130"/>
      <c r="O64" s="157" t="s">
        <v>42</v>
      </c>
      <c r="P64" s="156"/>
      <c r="Q64" s="154"/>
      <c r="R64" s="32">
        <f>SUMIF(S10:S58,"reutilización",R10:R58)</f>
        <v>0</v>
      </c>
      <c r="S64" s="33" t="e">
        <f t="shared" ref="S64:S70" si="12">R64/K$59</f>
        <v>#DIV/0!</v>
      </c>
      <c r="T64" s="135"/>
    </row>
    <row r="65" spans="2:20" ht="15.75" hidden="1" customHeight="1">
      <c r="B65" s="125"/>
      <c r="C65" s="125"/>
      <c r="D65" s="126"/>
      <c r="E65" s="127"/>
      <c r="F65" s="128"/>
      <c r="G65" s="129"/>
      <c r="H65" s="129"/>
      <c r="I65" s="129"/>
      <c r="J65" s="129"/>
      <c r="K65" s="129"/>
      <c r="L65" s="129"/>
      <c r="M65" s="130"/>
      <c r="O65" s="157" t="s">
        <v>43</v>
      </c>
      <c r="P65" s="156"/>
      <c r="Q65" s="154"/>
      <c r="R65" s="32">
        <f>SUMIF(S10:S58,"reciclaje",R10:R58)</f>
        <v>0</v>
      </c>
      <c r="S65" s="33" t="e">
        <f t="shared" si="12"/>
        <v>#DIV/0!</v>
      </c>
      <c r="T65" s="130"/>
    </row>
    <row r="66" spans="2:20" ht="15.75" hidden="1" customHeight="1">
      <c r="B66" s="125"/>
      <c r="C66" s="125"/>
      <c r="D66" s="126"/>
      <c r="E66" s="127"/>
      <c r="F66" s="128"/>
      <c r="G66" s="129"/>
      <c r="H66" s="129"/>
      <c r="I66" s="129"/>
      <c r="J66" s="129"/>
      <c r="K66" s="129"/>
      <c r="L66" s="129"/>
      <c r="M66" s="130"/>
      <c r="O66" s="157" t="s">
        <v>44</v>
      </c>
      <c r="P66" s="156"/>
      <c r="Q66" s="154"/>
      <c r="R66" s="32">
        <f>SUMIF(S12:S60,"compostaje",R12:R60)</f>
        <v>0</v>
      </c>
      <c r="S66" s="33" t="e">
        <f t="shared" si="12"/>
        <v>#DIV/0!</v>
      </c>
      <c r="T66" s="130"/>
    </row>
    <row r="67" spans="2:20" ht="15.75" hidden="1" customHeight="1">
      <c r="B67" s="125"/>
      <c r="C67" s="125"/>
      <c r="D67" s="126"/>
      <c r="E67" s="127"/>
      <c r="F67" s="128"/>
      <c r="G67" s="129"/>
      <c r="H67" s="129"/>
      <c r="I67" s="129"/>
      <c r="J67" s="129"/>
      <c r="K67" s="129"/>
      <c r="L67" s="129"/>
      <c r="M67" s="130"/>
      <c r="O67" s="157" t="s">
        <v>45</v>
      </c>
      <c r="P67" s="156"/>
      <c r="Q67" s="154"/>
      <c r="R67" s="32">
        <f>SUMIF(S10:S58,"valorización energética",R10:R58)</f>
        <v>0</v>
      </c>
      <c r="S67" s="33" t="e">
        <f t="shared" si="12"/>
        <v>#DIV/0!</v>
      </c>
      <c r="T67" s="130"/>
    </row>
    <row r="68" spans="2:20" ht="15.75" hidden="1" customHeight="1">
      <c r="B68" s="125"/>
      <c r="C68" s="125"/>
      <c r="D68" s="126"/>
      <c r="E68" s="127"/>
      <c r="F68" s="128"/>
      <c r="G68" s="129"/>
      <c r="H68" s="129"/>
      <c r="I68" s="129"/>
      <c r="J68" s="129"/>
      <c r="K68" s="129"/>
      <c r="L68" s="129"/>
      <c r="M68" s="130"/>
      <c r="O68" s="157" t="s">
        <v>46</v>
      </c>
      <c r="P68" s="156"/>
      <c r="Q68" s="154"/>
      <c r="R68" s="32">
        <f>SUMIF(S10:S58,"Donación",R10:R58)</f>
        <v>0</v>
      </c>
      <c r="S68" s="33" t="e">
        <f t="shared" si="12"/>
        <v>#DIV/0!</v>
      </c>
      <c r="T68" s="130"/>
    </row>
    <row r="69" spans="2:20" ht="15.75" hidden="1" customHeight="1">
      <c r="B69" s="125"/>
      <c r="C69" s="125"/>
      <c r="D69" s="126"/>
      <c r="E69" s="127"/>
      <c r="F69" s="128"/>
      <c r="G69" s="129"/>
      <c r="H69" s="129"/>
      <c r="I69" s="129"/>
      <c r="J69" s="129"/>
      <c r="K69" s="129"/>
      <c r="L69" s="129"/>
      <c r="M69" s="130"/>
      <c r="O69" s="157" t="s">
        <v>47</v>
      </c>
      <c r="P69" s="156"/>
      <c r="Q69" s="154"/>
      <c r="R69" s="32">
        <f>SUMIF(S10:S58,"No se valoriza",R10:R58)</f>
        <v>0</v>
      </c>
      <c r="S69" s="33" t="e">
        <f t="shared" si="12"/>
        <v>#DIV/0!</v>
      </c>
      <c r="T69" s="130"/>
    </row>
    <row r="70" spans="2:20" ht="15.75" hidden="1" customHeight="1">
      <c r="B70" s="125"/>
      <c r="C70" s="125"/>
      <c r="D70" s="126"/>
      <c r="E70" s="127"/>
      <c r="F70" s="128"/>
      <c r="G70" s="129"/>
      <c r="H70" s="129"/>
      <c r="I70" s="129"/>
      <c r="J70" s="129"/>
      <c r="K70" s="129"/>
      <c r="L70" s="129"/>
      <c r="M70" s="130"/>
      <c r="O70" s="157" t="s">
        <v>48</v>
      </c>
      <c r="P70" s="156"/>
      <c r="Q70" s="154"/>
      <c r="R70" s="32">
        <f>SUMIF(S10:S58,"otro",R10:R58)</f>
        <v>0</v>
      </c>
      <c r="S70" s="33" t="e">
        <f t="shared" si="12"/>
        <v>#DIV/0!</v>
      </c>
      <c r="T70" s="130"/>
    </row>
    <row r="71" spans="2:20" ht="15.75" hidden="1" customHeight="1">
      <c r="B71" s="125"/>
      <c r="C71" s="125"/>
      <c r="D71" s="126"/>
      <c r="E71" s="127"/>
      <c r="F71" s="128"/>
      <c r="G71" s="129"/>
      <c r="H71" s="129"/>
      <c r="I71" s="129"/>
      <c r="J71" s="129"/>
      <c r="K71" s="129"/>
      <c r="L71" s="129"/>
      <c r="M71" s="130"/>
      <c r="O71" s="155"/>
      <c r="P71" s="156"/>
      <c r="Q71" s="156"/>
      <c r="R71" s="156"/>
      <c r="S71" s="262"/>
      <c r="T71" s="130"/>
    </row>
    <row r="72" spans="2:20" ht="15.75" hidden="1" customHeight="1">
      <c r="B72" s="125"/>
      <c r="C72" s="125"/>
      <c r="D72" s="126"/>
      <c r="E72" s="127"/>
      <c r="F72" s="128"/>
      <c r="G72" s="129"/>
      <c r="H72" s="129"/>
      <c r="I72" s="129"/>
      <c r="J72" s="129"/>
      <c r="K72" s="129"/>
      <c r="L72" s="129"/>
      <c r="M72" s="130"/>
      <c r="O72" s="162" t="s">
        <v>49</v>
      </c>
      <c r="P72" s="163"/>
      <c r="Q72" s="164"/>
      <c r="R72" s="136">
        <f>P59</f>
        <v>0</v>
      </c>
      <c r="S72" s="137" t="e">
        <f>R72/K59</f>
        <v>#DIV/0!</v>
      </c>
      <c r="T72" s="130"/>
    </row>
    <row r="73" spans="2:20" ht="15.75" hidden="1" customHeight="1">
      <c r="B73" s="125"/>
      <c r="C73" s="125"/>
      <c r="D73" s="126"/>
      <c r="E73" s="127"/>
      <c r="F73" s="128"/>
      <c r="G73" s="129"/>
      <c r="H73" s="129"/>
      <c r="I73" s="129"/>
      <c r="J73" s="129"/>
      <c r="K73" s="129"/>
      <c r="L73" s="129"/>
      <c r="M73" s="130"/>
      <c r="P73" s="130"/>
      <c r="S73" s="128"/>
      <c r="T73" s="130"/>
    </row>
    <row r="74" spans="2:20" ht="15.75" hidden="1" customHeight="1">
      <c r="B74" s="125"/>
      <c r="C74" s="125"/>
      <c r="D74" s="126"/>
      <c r="E74" s="127"/>
      <c r="F74" s="128"/>
      <c r="G74" s="129"/>
      <c r="H74" s="129"/>
      <c r="I74" s="129"/>
      <c r="J74" s="129"/>
      <c r="K74" s="129"/>
      <c r="L74" s="129"/>
      <c r="M74" s="130"/>
      <c r="O74" s="138" t="s">
        <v>212</v>
      </c>
      <c r="P74" s="139"/>
      <c r="Q74" s="140"/>
      <c r="R74" s="140"/>
      <c r="S74" s="141"/>
      <c r="T74" s="130"/>
    </row>
    <row r="75" spans="2:20" ht="15.75" hidden="1" customHeight="1">
      <c r="B75" s="125"/>
      <c r="C75" s="125"/>
      <c r="D75" s="126"/>
      <c r="E75" s="127"/>
      <c r="F75" s="128"/>
      <c r="G75" s="129"/>
      <c r="H75" s="129"/>
      <c r="I75" s="129"/>
      <c r="J75" s="129"/>
      <c r="K75" s="129"/>
      <c r="L75" s="129"/>
      <c r="M75" s="130"/>
      <c r="O75" s="165" t="s">
        <v>50</v>
      </c>
      <c r="P75" s="166"/>
      <c r="Q75" s="167"/>
      <c r="R75" s="39" t="s">
        <v>40</v>
      </c>
      <c r="S75" s="39" t="s">
        <v>51</v>
      </c>
      <c r="T75" s="130"/>
    </row>
    <row r="76" spans="2:20" ht="15.75" hidden="1" customHeight="1">
      <c r="B76" s="125"/>
      <c r="C76" s="125"/>
      <c r="D76" s="126"/>
      <c r="E76" s="127"/>
      <c r="F76" s="128"/>
      <c r="G76" s="129"/>
      <c r="H76" s="129"/>
      <c r="I76" s="129"/>
      <c r="J76" s="129"/>
      <c r="K76" s="129"/>
      <c r="L76" s="129"/>
      <c r="M76" s="130"/>
      <c r="O76" s="165" t="s">
        <v>52</v>
      </c>
      <c r="P76" s="166"/>
      <c r="Q76" s="167"/>
      <c r="R76" s="142">
        <f>SUM(K49:K58)</f>
        <v>0</v>
      </c>
      <c r="S76" s="143" t="e">
        <f t="shared" ref="S76:S79" si="13">R76/K$59</f>
        <v>#DIV/0!</v>
      </c>
      <c r="T76" s="130"/>
    </row>
    <row r="77" spans="2:20" ht="15.75" hidden="1" customHeight="1">
      <c r="B77" s="125"/>
      <c r="C77" s="125"/>
      <c r="D77" s="126"/>
      <c r="E77" s="127"/>
      <c r="F77" s="128"/>
      <c r="G77" s="129"/>
      <c r="H77" s="129"/>
      <c r="I77" s="129"/>
      <c r="J77" s="129"/>
      <c r="K77" s="129"/>
      <c r="L77" s="129"/>
      <c r="M77" s="130"/>
      <c r="O77" s="165" t="s">
        <v>53</v>
      </c>
      <c r="P77" s="166"/>
      <c r="Q77" s="167"/>
      <c r="R77" s="142">
        <f>SUM(K10:K17)+K48</f>
        <v>0</v>
      </c>
      <c r="S77" s="143" t="e">
        <f t="shared" si="13"/>
        <v>#DIV/0!</v>
      </c>
      <c r="T77" s="130"/>
    </row>
    <row r="78" spans="2:20" ht="15.75" hidden="1" customHeight="1">
      <c r="B78" s="125"/>
      <c r="C78" s="125"/>
      <c r="D78" s="126"/>
      <c r="E78" s="127"/>
      <c r="F78" s="128"/>
      <c r="G78" s="129"/>
      <c r="H78" s="129"/>
      <c r="I78" s="129"/>
      <c r="J78" s="129"/>
      <c r="K78" s="129"/>
      <c r="L78" s="129"/>
      <c r="M78" s="130"/>
      <c r="O78" s="165" t="s">
        <v>54</v>
      </c>
      <c r="P78" s="166"/>
      <c r="Q78" s="167"/>
      <c r="R78" s="142">
        <f>SUM(K18:K44)+SUM(K46:K47)</f>
        <v>0</v>
      </c>
      <c r="S78" s="143" t="e">
        <f t="shared" si="13"/>
        <v>#DIV/0!</v>
      </c>
      <c r="T78" s="130"/>
    </row>
    <row r="79" spans="2:20" ht="15.75" hidden="1" customHeight="1">
      <c r="B79" s="125"/>
      <c r="C79" s="125"/>
      <c r="D79" s="126"/>
      <c r="E79" s="127"/>
      <c r="F79" s="128"/>
      <c r="G79" s="129"/>
      <c r="H79" s="129"/>
      <c r="I79" s="129"/>
      <c r="J79" s="129"/>
      <c r="K79" s="129"/>
      <c r="L79" s="129"/>
      <c r="M79" s="130"/>
      <c r="O79" s="44" t="s">
        <v>55</v>
      </c>
      <c r="P79" s="45"/>
      <c r="Q79" s="46"/>
      <c r="R79" s="144">
        <f>I45</f>
        <v>0</v>
      </c>
      <c r="S79" s="143" t="e">
        <f t="shared" si="13"/>
        <v>#DIV/0!</v>
      </c>
      <c r="T79" s="130"/>
    </row>
    <row r="80" spans="2:20" ht="15.75" hidden="1" customHeight="1">
      <c r="B80" s="125"/>
      <c r="C80" s="125"/>
      <c r="D80" s="126"/>
      <c r="E80" s="127"/>
      <c r="F80" s="128"/>
      <c r="G80" s="129"/>
      <c r="H80" s="129"/>
      <c r="I80" s="129"/>
      <c r="J80" s="129"/>
      <c r="K80" s="129"/>
      <c r="L80" s="129"/>
      <c r="M80" s="130"/>
      <c r="P80" s="130"/>
      <c r="S80" s="128"/>
      <c r="T80" s="130"/>
    </row>
    <row r="81" spans="2:20" ht="15.75" customHeight="1">
      <c r="B81" s="125"/>
      <c r="C81" s="125"/>
      <c r="D81" s="126"/>
      <c r="E81" s="127"/>
      <c r="F81" s="128"/>
      <c r="G81" s="129"/>
      <c r="H81" s="129"/>
      <c r="I81" s="129"/>
      <c r="J81" s="129"/>
      <c r="K81" s="129"/>
      <c r="L81" s="129"/>
      <c r="M81" s="130"/>
      <c r="P81" s="130"/>
      <c r="S81" s="128"/>
      <c r="T81" s="130"/>
    </row>
    <row r="82" spans="2:20" ht="15.75" customHeight="1">
      <c r="B82" s="125"/>
      <c r="C82" s="125"/>
      <c r="D82" s="126"/>
      <c r="E82" s="127"/>
      <c r="F82" s="128"/>
      <c r="G82" s="129"/>
      <c r="H82" s="129"/>
      <c r="I82" s="129"/>
      <c r="J82" s="129"/>
      <c r="K82" s="129"/>
      <c r="L82" s="129"/>
      <c r="M82" s="130"/>
      <c r="P82" s="130"/>
      <c r="S82" s="128"/>
      <c r="T82" s="130"/>
    </row>
    <row r="83" spans="2:20" ht="15.75" customHeight="1">
      <c r="F83" s="128"/>
      <c r="G83" s="129"/>
      <c r="H83" s="129"/>
      <c r="I83" s="129"/>
      <c r="J83" s="129"/>
      <c r="K83" s="129"/>
      <c r="L83" s="129"/>
      <c r="M83" s="130"/>
      <c r="P83" s="130"/>
      <c r="S83" s="128"/>
      <c r="T83" s="130"/>
    </row>
    <row r="84" spans="2:20" ht="15.75" customHeight="1">
      <c r="F84" s="128"/>
      <c r="G84" s="129"/>
      <c r="H84" s="129"/>
      <c r="I84" s="129"/>
      <c r="J84" s="129"/>
      <c r="K84" s="129"/>
      <c r="L84" s="129"/>
      <c r="M84" s="130"/>
      <c r="P84" s="130"/>
      <c r="S84" s="128"/>
      <c r="T84" s="130"/>
    </row>
    <row r="85" spans="2:20" ht="15.75" customHeight="1">
      <c r="F85" s="128"/>
      <c r="G85" s="129"/>
      <c r="H85" s="129"/>
      <c r="I85" s="129"/>
      <c r="J85" s="129"/>
      <c r="K85" s="129"/>
      <c r="L85" s="129"/>
      <c r="M85" s="130"/>
      <c r="P85" s="130"/>
      <c r="S85" s="128"/>
      <c r="T85" s="130"/>
    </row>
    <row r="86" spans="2:20" ht="15.75" customHeight="1">
      <c r="F86" s="128"/>
      <c r="G86" s="129"/>
      <c r="H86" s="129"/>
      <c r="I86" s="129"/>
      <c r="J86" s="129"/>
      <c r="K86" s="129"/>
      <c r="L86" s="129"/>
      <c r="M86" s="130"/>
      <c r="P86" s="130"/>
      <c r="S86" s="128"/>
      <c r="T86" s="130"/>
    </row>
    <row r="87" spans="2:20" ht="15.75" customHeight="1">
      <c r="F87" s="128"/>
      <c r="G87" s="129"/>
      <c r="H87" s="129"/>
      <c r="I87" s="129"/>
      <c r="J87" s="129"/>
      <c r="K87" s="129"/>
      <c r="L87" s="129"/>
      <c r="M87" s="130"/>
      <c r="P87" s="130"/>
      <c r="S87" s="128"/>
      <c r="T87" s="130"/>
    </row>
    <row r="88" spans="2:20" ht="15.75" customHeight="1">
      <c r="F88" s="128"/>
      <c r="G88" s="129"/>
      <c r="H88" s="129"/>
      <c r="I88" s="129"/>
      <c r="J88" s="129"/>
      <c r="K88" s="129"/>
      <c r="L88" s="129"/>
      <c r="M88" s="130"/>
      <c r="P88" s="130"/>
      <c r="S88" s="128"/>
      <c r="T88" s="130"/>
    </row>
    <row r="89" spans="2:20" ht="15.75" customHeight="1">
      <c r="F89" s="128"/>
      <c r="G89" s="129"/>
      <c r="H89" s="129"/>
      <c r="I89" s="129"/>
      <c r="J89" s="129"/>
      <c r="K89" s="129"/>
      <c r="L89" s="129"/>
      <c r="M89" s="130"/>
      <c r="P89" s="130"/>
      <c r="S89" s="128"/>
      <c r="T89" s="130"/>
    </row>
    <row r="90" spans="2:20" ht="15.75" customHeight="1">
      <c r="F90" s="128"/>
      <c r="G90" s="129"/>
      <c r="H90" s="129"/>
      <c r="I90" s="129"/>
      <c r="J90" s="129"/>
      <c r="K90" s="129"/>
      <c r="L90" s="129"/>
      <c r="M90" s="130"/>
      <c r="P90" s="130"/>
      <c r="S90" s="128"/>
      <c r="T90" s="130"/>
    </row>
    <row r="91" spans="2:20" ht="15.75" customHeight="1">
      <c r="F91" s="128"/>
      <c r="G91" s="129"/>
      <c r="H91" s="129"/>
      <c r="I91" s="129"/>
      <c r="J91" s="129"/>
      <c r="K91" s="129"/>
      <c r="L91" s="129"/>
      <c r="M91" s="130"/>
      <c r="P91" s="130"/>
      <c r="S91" s="128"/>
      <c r="T91" s="130"/>
    </row>
    <row r="92" spans="2:20" ht="15.75" customHeight="1">
      <c r="L92" s="129"/>
      <c r="M92" s="130"/>
      <c r="P92" s="130"/>
      <c r="S92" s="128"/>
      <c r="T92" s="130"/>
    </row>
    <row r="93" spans="2:20" ht="15.75" customHeight="1">
      <c r="L93" s="129"/>
      <c r="M93" s="130"/>
      <c r="P93" s="130"/>
      <c r="S93" s="128"/>
      <c r="T93" s="130"/>
    </row>
    <row r="94" spans="2:20" ht="15.75" customHeight="1">
      <c r="L94" s="129"/>
      <c r="M94" s="130"/>
      <c r="P94" s="130"/>
      <c r="S94" s="128"/>
      <c r="T94" s="130"/>
    </row>
    <row r="95" spans="2:20" ht="15.75" customHeight="1">
      <c r="L95" s="129"/>
      <c r="M95" s="130"/>
      <c r="P95" s="130"/>
      <c r="S95" s="128"/>
      <c r="T95" s="130"/>
    </row>
    <row r="96" spans="2:20" ht="15.75" customHeight="1">
      <c r="L96" s="129"/>
      <c r="M96" s="130"/>
      <c r="P96" s="130"/>
      <c r="S96" s="128"/>
      <c r="T96" s="130"/>
    </row>
    <row r="97" spans="2:20" ht="15.75" customHeight="1">
      <c r="L97" s="129"/>
      <c r="M97" s="130"/>
      <c r="P97" s="130"/>
      <c r="S97" s="128"/>
      <c r="T97" s="130"/>
    </row>
    <row r="98" spans="2:20" ht="15.75" customHeight="1">
      <c r="L98" s="129"/>
      <c r="M98" s="130"/>
      <c r="P98" s="130"/>
      <c r="S98" s="128"/>
      <c r="T98" s="130"/>
    </row>
    <row r="99" spans="2:20" ht="15.75" customHeight="1">
      <c r="L99" s="129"/>
      <c r="M99" s="130"/>
      <c r="P99" s="130"/>
      <c r="S99" s="128"/>
      <c r="T99" s="130"/>
    </row>
    <row r="100" spans="2:20" ht="15.75" customHeight="1">
      <c r="L100" s="129"/>
      <c r="M100" s="130"/>
      <c r="P100" s="130"/>
      <c r="S100" s="128"/>
      <c r="T100" s="130"/>
    </row>
    <row r="101" spans="2:20" ht="15.75" customHeight="1">
      <c r="B101" s="125"/>
      <c r="L101" s="129"/>
      <c r="M101" s="130"/>
      <c r="P101" s="130"/>
      <c r="S101" s="128"/>
      <c r="T101" s="130"/>
    </row>
    <row r="102" spans="2:20" ht="15.75" customHeight="1">
      <c r="B102" s="125"/>
      <c r="L102" s="129"/>
      <c r="M102" s="130"/>
      <c r="P102" s="130"/>
      <c r="S102" s="128"/>
      <c r="T102" s="130"/>
    </row>
    <row r="103" spans="2:20" ht="15.75" customHeight="1">
      <c r="B103" s="125"/>
      <c r="L103" s="129"/>
      <c r="M103" s="130"/>
      <c r="P103" s="130"/>
      <c r="S103" s="128"/>
      <c r="T103" s="130"/>
    </row>
    <row r="104" spans="2:20" ht="15.75" customHeight="1">
      <c r="B104" s="125"/>
      <c r="L104" s="129"/>
      <c r="M104" s="130"/>
      <c r="P104" s="130"/>
      <c r="S104" s="128"/>
      <c r="T104" s="130"/>
    </row>
    <row r="105" spans="2:20" ht="15.75" customHeight="1">
      <c r="B105" s="125"/>
      <c r="L105" s="129"/>
      <c r="M105" s="130"/>
      <c r="P105" s="130"/>
      <c r="S105" s="128"/>
      <c r="T105" s="130"/>
    </row>
    <row r="106" spans="2:20" ht="15.75" customHeight="1">
      <c r="B106" s="125"/>
      <c r="L106" s="129"/>
      <c r="M106" s="130"/>
      <c r="P106" s="130"/>
      <c r="S106" s="128"/>
      <c r="T106" s="130"/>
    </row>
    <row r="107" spans="2:20" ht="15.75" customHeight="1">
      <c r="B107" s="125"/>
      <c r="L107" s="129"/>
      <c r="M107" s="130"/>
      <c r="P107" s="130"/>
      <c r="S107" s="128"/>
      <c r="T107" s="130"/>
    </row>
    <row r="108" spans="2:20" ht="15.75" customHeight="1">
      <c r="B108" s="125"/>
      <c r="L108" s="129"/>
      <c r="M108" s="130"/>
      <c r="P108" s="130"/>
      <c r="S108" s="128"/>
      <c r="T108" s="130"/>
    </row>
    <row r="109" spans="2:20" ht="15.75" customHeight="1">
      <c r="B109" s="125"/>
      <c r="L109" s="129"/>
      <c r="M109" s="130"/>
      <c r="P109" s="130"/>
      <c r="S109" s="128"/>
      <c r="T109" s="130"/>
    </row>
    <row r="110" spans="2:20" ht="15.75" customHeight="1">
      <c r="B110" s="125"/>
      <c r="C110" s="125"/>
      <c r="D110" s="126"/>
      <c r="E110" s="127"/>
      <c r="F110" s="128"/>
      <c r="G110" s="129"/>
      <c r="H110" s="129"/>
      <c r="I110" s="129"/>
      <c r="J110" s="129"/>
      <c r="K110" s="129"/>
      <c r="L110" s="129"/>
      <c r="M110" s="130"/>
      <c r="P110" s="130"/>
      <c r="S110" s="128"/>
      <c r="T110" s="130"/>
    </row>
    <row r="111" spans="2:20" ht="15.75" customHeight="1">
      <c r="B111" s="125"/>
      <c r="C111" s="125"/>
      <c r="D111" s="126"/>
      <c r="E111" s="127"/>
      <c r="F111" s="128"/>
      <c r="G111" s="129"/>
      <c r="H111" s="129"/>
      <c r="I111" s="129"/>
      <c r="J111" s="129"/>
      <c r="K111" s="129"/>
      <c r="L111" s="129"/>
      <c r="M111" s="130"/>
      <c r="P111" s="130"/>
      <c r="S111" s="128"/>
      <c r="T111" s="130"/>
    </row>
    <row r="112" spans="2:20" ht="15.75" customHeight="1">
      <c r="B112" s="125"/>
      <c r="C112" s="125"/>
      <c r="D112" s="126"/>
      <c r="E112" s="127"/>
      <c r="F112" s="128"/>
      <c r="G112" s="129"/>
      <c r="H112" s="129"/>
      <c r="I112" s="129"/>
      <c r="J112" s="129"/>
      <c r="K112" s="129"/>
      <c r="L112" s="129"/>
      <c r="M112" s="130"/>
      <c r="P112" s="130"/>
      <c r="S112" s="128"/>
      <c r="T112" s="130"/>
    </row>
    <row r="113" spans="2:20" ht="15.75" customHeight="1">
      <c r="B113" s="125"/>
      <c r="C113" s="125"/>
      <c r="D113" s="126"/>
      <c r="E113" s="127"/>
      <c r="F113" s="128"/>
      <c r="G113" s="129"/>
      <c r="H113" s="129"/>
      <c r="I113" s="129"/>
      <c r="J113" s="129"/>
      <c r="K113" s="129"/>
      <c r="L113" s="129"/>
      <c r="M113" s="130"/>
      <c r="P113" s="130"/>
      <c r="S113" s="128"/>
      <c r="T113" s="130"/>
    </row>
    <row r="114" spans="2:20" ht="15.75" customHeight="1">
      <c r="B114" s="125"/>
      <c r="C114" s="125"/>
      <c r="D114" s="126"/>
      <c r="E114" s="127"/>
      <c r="F114" s="128"/>
      <c r="G114" s="129"/>
      <c r="H114" s="129"/>
      <c r="I114" s="129"/>
      <c r="J114" s="129"/>
      <c r="K114" s="129"/>
      <c r="L114" s="129"/>
      <c r="M114" s="130"/>
      <c r="P114" s="130"/>
      <c r="S114" s="128"/>
      <c r="T114" s="130"/>
    </row>
    <row r="115" spans="2:20" ht="15.75" customHeight="1">
      <c r="B115" s="125"/>
      <c r="C115" s="125"/>
      <c r="D115" s="126"/>
      <c r="E115" s="127"/>
      <c r="F115" s="128"/>
      <c r="G115" s="129"/>
      <c r="H115" s="129"/>
      <c r="I115" s="129"/>
      <c r="J115" s="129"/>
      <c r="K115" s="129"/>
      <c r="L115" s="129"/>
      <c r="M115" s="130"/>
      <c r="P115" s="130"/>
      <c r="S115" s="128"/>
      <c r="T115" s="130"/>
    </row>
    <row r="116" spans="2:20" ht="15.75" customHeight="1">
      <c r="B116" s="125"/>
      <c r="C116" s="125"/>
      <c r="D116" s="126"/>
      <c r="E116" s="127"/>
      <c r="F116" s="128"/>
      <c r="G116" s="145"/>
      <c r="H116" s="145"/>
      <c r="I116" s="145"/>
      <c r="J116" s="145"/>
      <c r="K116" s="145"/>
      <c r="L116" s="145"/>
      <c r="M116" s="130"/>
      <c r="P116" s="130"/>
      <c r="S116" s="128"/>
      <c r="T116" s="130"/>
    </row>
    <row r="117" spans="2:20" ht="15.75" customHeight="1">
      <c r="B117" s="125"/>
      <c r="C117" s="125"/>
      <c r="D117" s="126"/>
      <c r="E117" s="127"/>
      <c r="F117" s="128"/>
      <c r="G117" s="145"/>
      <c r="H117" s="145"/>
      <c r="I117" s="145"/>
      <c r="J117" s="145"/>
      <c r="K117" s="145"/>
      <c r="L117" s="145"/>
      <c r="M117" s="130"/>
      <c r="P117" s="130"/>
      <c r="S117" s="128"/>
      <c r="T117" s="130"/>
    </row>
    <row r="118" spans="2:20" ht="15.75" customHeight="1">
      <c r="B118" s="125"/>
      <c r="C118" s="125"/>
      <c r="D118" s="126"/>
      <c r="E118" s="127"/>
      <c r="F118" s="128"/>
      <c r="G118" s="145"/>
      <c r="H118" s="145"/>
      <c r="I118" s="145"/>
      <c r="J118" s="145"/>
      <c r="K118" s="145"/>
      <c r="L118" s="145"/>
      <c r="M118" s="130"/>
      <c r="P118" s="130"/>
      <c r="S118" s="128"/>
      <c r="T118" s="130"/>
    </row>
    <row r="119" spans="2:20" ht="15.75" customHeight="1">
      <c r="B119" s="125"/>
      <c r="C119" s="125"/>
      <c r="D119" s="126"/>
      <c r="E119" s="127"/>
      <c r="F119" s="128"/>
      <c r="G119" s="145"/>
      <c r="H119" s="145"/>
      <c r="I119" s="145"/>
      <c r="J119" s="145"/>
      <c r="K119" s="145"/>
      <c r="L119" s="145"/>
      <c r="M119" s="130"/>
      <c r="P119" s="130"/>
      <c r="S119" s="128"/>
      <c r="T119" s="130"/>
    </row>
    <row r="120" spans="2:20" ht="15.75" customHeight="1">
      <c r="B120" s="125"/>
      <c r="C120" s="125"/>
      <c r="D120" s="126"/>
      <c r="E120" s="127"/>
      <c r="F120" s="128"/>
      <c r="G120" s="145"/>
      <c r="H120" s="145"/>
      <c r="I120" s="145"/>
      <c r="J120" s="145"/>
      <c r="K120" s="145"/>
      <c r="L120" s="145"/>
      <c r="M120" s="130"/>
      <c r="P120" s="130"/>
      <c r="S120" s="128"/>
      <c r="T120" s="130"/>
    </row>
    <row r="121" spans="2:20" ht="15.75" customHeight="1">
      <c r="B121" s="125"/>
      <c r="C121" s="125"/>
      <c r="D121" s="126"/>
      <c r="E121" s="127"/>
      <c r="F121" s="128"/>
      <c r="G121" s="145"/>
      <c r="H121" s="145"/>
      <c r="I121" s="145"/>
      <c r="J121" s="145"/>
      <c r="K121" s="145"/>
      <c r="L121" s="145"/>
      <c r="M121" s="130"/>
      <c r="P121" s="130"/>
      <c r="S121" s="128"/>
      <c r="T121" s="130"/>
    </row>
    <row r="122" spans="2:20" ht="15.75" customHeight="1">
      <c r="B122" s="125"/>
      <c r="C122" s="125"/>
      <c r="D122" s="126"/>
      <c r="E122" s="127"/>
      <c r="F122" s="128"/>
      <c r="G122" s="145"/>
      <c r="H122" s="145"/>
      <c r="I122" s="145"/>
      <c r="J122" s="145"/>
      <c r="K122" s="145"/>
      <c r="L122" s="145"/>
      <c r="M122" s="130"/>
      <c r="P122" s="130"/>
      <c r="S122" s="128"/>
      <c r="T122" s="130"/>
    </row>
    <row r="123" spans="2:20" ht="15.75" customHeight="1">
      <c r="B123" s="125"/>
      <c r="C123" s="125"/>
      <c r="D123" s="126"/>
      <c r="E123" s="127"/>
      <c r="F123" s="128"/>
      <c r="G123" s="145"/>
      <c r="H123" s="145"/>
      <c r="I123" s="145"/>
      <c r="J123" s="145"/>
      <c r="K123" s="145"/>
      <c r="L123" s="145"/>
      <c r="M123" s="130"/>
      <c r="P123" s="130"/>
      <c r="S123" s="128"/>
      <c r="T123" s="130"/>
    </row>
    <row r="124" spans="2:20" ht="15.75" customHeight="1">
      <c r="B124" s="125"/>
      <c r="C124" s="125"/>
      <c r="D124" s="126"/>
      <c r="E124" s="127"/>
      <c r="F124" s="128"/>
      <c r="G124" s="145"/>
      <c r="H124" s="145"/>
      <c r="I124" s="145"/>
      <c r="J124" s="145"/>
      <c r="K124" s="145"/>
      <c r="L124" s="145"/>
      <c r="M124" s="130"/>
      <c r="P124" s="130"/>
      <c r="S124" s="128"/>
      <c r="T124" s="130"/>
    </row>
    <row r="125" spans="2:20" ht="15.75" customHeight="1">
      <c r="B125" s="125"/>
      <c r="C125" s="125"/>
      <c r="D125" s="126"/>
      <c r="E125" s="127"/>
      <c r="F125" s="128"/>
      <c r="G125" s="145"/>
      <c r="H125" s="145"/>
      <c r="I125" s="145"/>
      <c r="J125" s="145"/>
      <c r="K125" s="145"/>
      <c r="L125" s="145"/>
      <c r="M125" s="130"/>
      <c r="P125" s="130"/>
      <c r="S125" s="128"/>
      <c r="T125" s="130"/>
    </row>
    <row r="126" spans="2:20" ht="15.75" customHeight="1">
      <c r="B126" s="125"/>
      <c r="C126" s="125"/>
      <c r="D126" s="126"/>
      <c r="E126" s="127"/>
      <c r="F126" s="128"/>
      <c r="G126" s="145"/>
      <c r="H126" s="145"/>
      <c r="I126" s="145"/>
      <c r="J126" s="145"/>
      <c r="K126" s="145"/>
      <c r="L126" s="145"/>
      <c r="M126" s="130"/>
      <c r="P126" s="130"/>
      <c r="S126" s="128"/>
      <c r="T126" s="130"/>
    </row>
    <row r="127" spans="2:20" ht="15.75" customHeight="1">
      <c r="B127" s="125"/>
      <c r="C127" s="125"/>
      <c r="D127" s="126"/>
      <c r="E127" s="127"/>
      <c r="F127" s="128"/>
      <c r="G127" s="145"/>
      <c r="H127" s="145"/>
      <c r="I127" s="145"/>
      <c r="J127" s="145"/>
      <c r="K127" s="145"/>
      <c r="L127" s="145"/>
      <c r="M127" s="130"/>
      <c r="P127" s="130"/>
      <c r="S127" s="128"/>
      <c r="T127" s="130"/>
    </row>
    <row r="128" spans="2:20" ht="15.75" customHeight="1">
      <c r="B128" s="125"/>
      <c r="C128" s="125"/>
      <c r="D128" s="126"/>
      <c r="E128" s="127"/>
      <c r="F128" s="128"/>
      <c r="G128" s="145"/>
      <c r="H128" s="145"/>
      <c r="I128" s="145"/>
      <c r="J128" s="145"/>
      <c r="K128" s="145"/>
      <c r="L128" s="145"/>
      <c r="M128" s="130"/>
      <c r="P128" s="130"/>
      <c r="S128" s="128"/>
      <c r="T128" s="130"/>
    </row>
    <row r="129" spans="2:20" ht="15.75" customHeight="1">
      <c r="B129" s="125"/>
      <c r="C129" s="125"/>
      <c r="D129" s="126"/>
      <c r="E129" s="127"/>
      <c r="F129" s="128"/>
      <c r="G129" s="145"/>
      <c r="H129" s="145"/>
      <c r="I129" s="145"/>
      <c r="J129" s="145"/>
      <c r="K129" s="145"/>
      <c r="L129" s="145"/>
      <c r="M129" s="130"/>
      <c r="P129" s="130"/>
      <c r="S129" s="128"/>
      <c r="T129" s="130"/>
    </row>
    <row r="130" spans="2:20" ht="15.75" customHeight="1">
      <c r="B130" s="125"/>
      <c r="C130" s="125"/>
      <c r="D130" s="126"/>
      <c r="E130" s="127"/>
      <c r="F130" s="128"/>
      <c r="G130" s="145"/>
      <c r="H130" s="145"/>
      <c r="I130" s="145"/>
      <c r="J130" s="145"/>
      <c r="K130" s="145"/>
      <c r="L130" s="145"/>
      <c r="M130" s="130"/>
      <c r="P130" s="130"/>
      <c r="S130" s="128"/>
      <c r="T130" s="130"/>
    </row>
    <row r="131" spans="2:20" ht="15.75" customHeight="1">
      <c r="B131" s="125"/>
      <c r="C131" s="125"/>
      <c r="D131" s="126"/>
      <c r="E131" s="127"/>
      <c r="F131" s="128"/>
      <c r="G131" s="145"/>
      <c r="H131" s="145"/>
      <c r="I131" s="145"/>
      <c r="J131" s="145"/>
      <c r="K131" s="145"/>
      <c r="L131" s="145"/>
      <c r="M131" s="130"/>
      <c r="P131" s="130"/>
      <c r="S131" s="128"/>
      <c r="T131" s="130"/>
    </row>
    <row r="132" spans="2:20" ht="15.75" customHeight="1">
      <c r="B132" s="125"/>
      <c r="C132" s="125"/>
      <c r="D132" s="126"/>
      <c r="E132" s="127"/>
      <c r="F132" s="128"/>
      <c r="G132" s="145"/>
      <c r="H132" s="145"/>
      <c r="I132" s="145"/>
      <c r="J132" s="145"/>
      <c r="K132" s="145"/>
      <c r="L132" s="145"/>
      <c r="M132" s="130"/>
      <c r="P132" s="130"/>
      <c r="S132" s="128"/>
      <c r="T132" s="130"/>
    </row>
    <row r="133" spans="2:20" ht="15.75" customHeight="1">
      <c r="B133" s="125"/>
      <c r="C133" s="125"/>
      <c r="D133" s="126"/>
      <c r="E133" s="127"/>
      <c r="F133" s="128"/>
      <c r="G133" s="145"/>
      <c r="H133" s="145"/>
      <c r="I133" s="145"/>
      <c r="J133" s="145"/>
      <c r="K133" s="145"/>
      <c r="L133" s="145"/>
      <c r="M133" s="130"/>
      <c r="P133" s="130"/>
      <c r="S133" s="128"/>
      <c r="T133" s="130"/>
    </row>
    <row r="134" spans="2:20" ht="15.75" customHeight="1">
      <c r="B134" s="125"/>
      <c r="C134" s="125"/>
      <c r="D134" s="126"/>
      <c r="E134" s="127"/>
      <c r="F134" s="128"/>
      <c r="G134" s="145"/>
      <c r="H134" s="145"/>
      <c r="I134" s="145"/>
      <c r="J134" s="145"/>
      <c r="K134" s="145"/>
      <c r="L134" s="145"/>
      <c r="M134" s="130"/>
      <c r="P134" s="130"/>
      <c r="S134" s="128"/>
      <c r="T134" s="130"/>
    </row>
    <row r="135" spans="2:20" ht="15.75" customHeight="1">
      <c r="B135" s="125"/>
      <c r="C135" s="125"/>
      <c r="D135" s="126"/>
      <c r="E135" s="127"/>
      <c r="F135" s="128"/>
      <c r="G135" s="145"/>
      <c r="H135" s="145"/>
      <c r="I135" s="145"/>
      <c r="J135" s="145"/>
      <c r="K135" s="145"/>
      <c r="L135" s="145"/>
      <c r="M135" s="130"/>
      <c r="P135" s="130"/>
      <c r="S135" s="128"/>
      <c r="T135" s="130"/>
    </row>
    <row r="136" spans="2:20" ht="15.75" customHeight="1">
      <c r="B136" s="125"/>
      <c r="C136" s="125"/>
      <c r="D136" s="126"/>
      <c r="E136" s="127"/>
      <c r="F136" s="128"/>
      <c r="G136" s="145"/>
      <c r="H136" s="145"/>
      <c r="I136" s="145"/>
      <c r="J136" s="145"/>
      <c r="K136" s="145"/>
      <c r="L136" s="145"/>
      <c r="M136" s="130"/>
      <c r="P136" s="130"/>
      <c r="S136" s="128"/>
      <c r="T136" s="130"/>
    </row>
    <row r="137" spans="2:20" ht="15.75" customHeight="1">
      <c r="B137" s="125"/>
      <c r="C137" s="125"/>
      <c r="D137" s="126"/>
      <c r="E137" s="127"/>
      <c r="F137" s="128"/>
      <c r="G137" s="145"/>
      <c r="H137" s="145"/>
      <c r="I137" s="145"/>
      <c r="J137" s="145"/>
      <c r="K137" s="145"/>
      <c r="L137" s="145"/>
      <c r="M137" s="130"/>
      <c r="P137" s="130"/>
      <c r="S137" s="128"/>
      <c r="T137" s="130"/>
    </row>
    <row r="138" spans="2:20" ht="15.75" customHeight="1">
      <c r="B138" s="125"/>
      <c r="C138" s="125"/>
      <c r="D138" s="126"/>
      <c r="E138" s="127"/>
      <c r="F138" s="128"/>
      <c r="G138" s="145"/>
      <c r="H138" s="145"/>
      <c r="I138" s="145"/>
      <c r="J138" s="145"/>
      <c r="K138" s="145"/>
      <c r="L138" s="145"/>
      <c r="M138" s="130"/>
      <c r="P138" s="130"/>
      <c r="S138" s="128"/>
      <c r="T138" s="130"/>
    </row>
    <row r="139" spans="2:20" ht="15.75" customHeight="1">
      <c r="B139" s="125"/>
      <c r="C139" s="125"/>
      <c r="D139" s="126"/>
      <c r="E139" s="127"/>
      <c r="F139" s="128"/>
      <c r="G139" s="145"/>
      <c r="H139" s="145"/>
      <c r="I139" s="145"/>
      <c r="J139" s="145"/>
      <c r="K139" s="145"/>
      <c r="L139" s="145"/>
      <c r="M139" s="130"/>
      <c r="P139" s="130"/>
      <c r="S139" s="128"/>
      <c r="T139" s="130"/>
    </row>
    <row r="140" spans="2:20" ht="15.75" customHeight="1">
      <c r="B140" s="125"/>
      <c r="C140" s="125"/>
      <c r="D140" s="126"/>
      <c r="E140" s="127"/>
      <c r="F140" s="128"/>
      <c r="G140" s="145"/>
      <c r="H140" s="145"/>
      <c r="I140" s="145"/>
      <c r="J140" s="145"/>
      <c r="K140" s="145"/>
      <c r="L140" s="145"/>
      <c r="M140" s="130"/>
      <c r="P140" s="130"/>
      <c r="S140" s="128"/>
      <c r="T140" s="130"/>
    </row>
    <row r="141" spans="2:20" ht="15.75" customHeight="1">
      <c r="B141" s="125"/>
      <c r="C141" s="125"/>
      <c r="D141" s="126"/>
      <c r="E141" s="127"/>
      <c r="F141" s="128"/>
      <c r="G141" s="145"/>
      <c r="H141" s="145"/>
      <c r="I141" s="145"/>
      <c r="J141" s="145"/>
      <c r="K141" s="145"/>
      <c r="L141" s="145"/>
      <c r="M141" s="130"/>
      <c r="P141" s="130"/>
      <c r="S141" s="128"/>
      <c r="T141" s="130"/>
    </row>
    <row r="142" spans="2:20" ht="15.75" customHeight="1">
      <c r="B142" s="125"/>
      <c r="C142" s="125"/>
      <c r="D142" s="126"/>
      <c r="E142" s="127"/>
      <c r="F142" s="128"/>
      <c r="G142" s="145"/>
      <c r="H142" s="145"/>
      <c r="I142" s="145"/>
      <c r="J142" s="145"/>
      <c r="K142" s="145"/>
      <c r="L142" s="145"/>
      <c r="M142" s="130"/>
      <c r="P142" s="130"/>
      <c r="S142" s="128"/>
      <c r="T142" s="130"/>
    </row>
    <row r="143" spans="2:20" ht="15.75" customHeight="1">
      <c r="B143" s="125"/>
      <c r="C143" s="125"/>
      <c r="D143" s="126"/>
      <c r="E143" s="127"/>
      <c r="F143" s="128"/>
      <c r="G143" s="145"/>
      <c r="H143" s="145"/>
      <c r="I143" s="145"/>
      <c r="J143" s="145"/>
      <c r="K143" s="145"/>
      <c r="L143" s="145"/>
      <c r="M143" s="130"/>
      <c r="P143" s="130"/>
      <c r="S143" s="128"/>
      <c r="T143" s="130"/>
    </row>
    <row r="144" spans="2:20" ht="15.75" customHeight="1">
      <c r="B144" s="125"/>
      <c r="C144" s="125"/>
      <c r="D144" s="126"/>
      <c r="E144" s="127"/>
      <c r="F144" s="128"/>
      <c r="G144" s="145"/>
      <c r="H144" s="145"/>
      <c r="I144" s="145"/>
      <c r="J144" s="145"/>
      <c r="K144" s="145"/>
      <c r="L144" s="145"/>
      <c r="M144" s="130"/>
      <c r="P144" s="130"/>
      <c r="S144" s="128"/>
      <c r="T144" s="130"/>
    </row>
    <row r="145" spans="2:20" ht="15.75" customHeight="1">
      <c r="B145" s="125"/>
      <c r="C145" s="125"/>
      <c r="D145" s="126"/>
      <c r="E145" s="127"/>
      <c r="F145" s="128"/>
      <c r="G145" s="145"/>
      <c r="H145" s="145"/>
      <c r="I145" s="145"/>
      <c r="J145" s="145"/>
      <c r="K145" s="145"/>
      <c r="L145" s="145"/>
      <c r="M145" s="130"/>
      <c r="P145" s="130"/>
      <c r="S145" s="128"/>
      <c r="T145" s="130"/>
    </row>
    <row r="146" spans="2:20" ht="15.75" customHeight="1">
      <c r="B146" s="125"/>
      <c r="C146" s="125"/>
      <c r="D146" s="126"/>
      <c r="E146" s="127"/>
      <c r="F146" s="128"/>
      <c r="G146" s="145"/>
      <c r="H146" s="145"/>
      <c r="I146" s="145"/>
      <c r="J146" s="145"/>
      <c r="K146" s="145"/>
      <c r="L146" s="145"/>
      <c r="M146" s="130"/>
      <c r="P146" s="130"/>
      <c r="S146" s="128"/>
      <c r="T146" s="130"/>
    </row>
    <row r="147" spans="2:20" ht="15.75" customHeight="1">
      <c r="B147" s="125"/>
      <c r="C147" s="125"/>
      <c r="D147" s="126"/>
      <c r="E147" s="127"/>
      <c r="F147" s="128"/>
      <c r="G147" s="145"/>
      <c r="H147" s="145"/>
      <c r="I147" s="145"/>
      <c r="J147" s="145"/>
      <c r="K147" s="145"/>
      <c r="L147" s="145"/>
      <c r="M147" s="130"/>
      <c r="P147" s="130"/>
      <c r="S147" s="128"/>
      <c r="T147" s="130"/>
    </row>
    <row r="148" spans="2:20" ht="15.75" customHeight="1">
      <c r="B148" s="125"/>
      <c r="C148" s="125"/>
      <c r="D148" s="126"/>
      <c r="E148" s="127"/>
      <c r="F148" s="128"/>
      <c r="G148" s="145"/>
      <c r="H148" s="145"/>
      <c r="I148" s="145"/>
      <c r="J148" s="145"/>
      <c r="K148" s="145"/>
      <c r="L148" s="145"/>
      <c r="M148" s="130"/>
      <c r="P148" s="130"/>
      <c r="S148" s="128"/>
      <c r="T148" s="130"/>
    </row>
    <row r="149" spans="2:20" ht="15.75" customHeight="1">
      <c r="B149" s="125"/>
      <c r="C149" s="125"/>
      <c r="D149" s="126"/>
      <c r="E149" s="127"/>
      <c r="F149" s="128"/>
      <c r="G149" s="145"/>
      <c r="H149" s="145"/>
      <c r="I149" s="145"/>
      <c r="J149" s="145"/>
      <c r="K149" s="145"/>
      <c r="L149" s="145"/>
      <c r="M149" s="130"/>
      <c r="P149" s="130"/>
      <c r="S149" s="128"/>
      <c r="T149" s="130"/>
    </row>
    <row r="150" spans="2:20" ht="15.75" customHeight="1">
      <c r="B150" s="125"/>
      <c r="C150" s="125"/>
      <c r="D150" s="126"/>
      <c r="E150" s="127"/>
      <c r="F150" s="128"/>
      <c r="G150" s="145"/>
      <c r="H150" s="145"/>
      <c r="I150" s="145"/>
      <c r="J150" s="145"/>
      <c r="K150" s="145"/>
      <c r="L150" s="145"/>
      <c r="M150" s="130"/>
      <c r="P150" s="130"/>
      <c r="S150" s="128"/>
      <c r="T150" s="130"/>
    </row>
    <row r="151" spans="2:20" ht="15.75" customHeight="1">
      <c r="B151" s="125"/>
      <c r="C151" s="125"/>
      <c r="D151" s="126"/>
      <c r="E151" s="127"/>
      <c r="F151" s="128"/>
      <c r="G151" s="145"/>
      <c r="H151" s="145"/>
      <c r="I151" s="145"/>
      <c r="J151" s="145"/>
      <c r="K151" s="145"/>
      <c r="L151" s="145"/>
      <c r="M151" s="130"/>
      <c r="P151" s="130"/>
      <c r="S151" s="128"/>
      <c r="T151" s="130"/>
    </row>
    <row r="152" spans="2:20" ht="15.75" customHeight="1">
      <c r="B152" s="125"/>
      <c r="C152" s="125"/>
      <c r="D152" s="126"/>
      <c r="E152" s="127"/>
      <c r="F152" s="128"/>
      <c r="G152" s="145"/>
      <c r="H152" s="145"/>
      <c r="I152" s="145"/>
      <c r="J152" s="145"/>
      <c r="K152" s="145"/>
      <c r="L152" s="145"/>
      <c r="M152" s="130"/>
      <c r="P152" s="130"/>
      <c r="S152" s="128"/>
      <c r="T152" s="130"/>
    </row>
    <row r="153" spans="2:20" ht="15.75" customHeight="1">
      <c r="B153" s="125"/>
      <c r="C153" s="125"/>
      <c r="D153" s="126"/>
      <c r="E153" s="127"/>
      <c r="F153" s="128"/>
      <c r="G153" s="145"/>
      <c r="H153" s="145"/>
      <c r="I153" s="145"/>
      <c r="J153" s="145"/>
      <c r="K153" s="145"/>
      <c r="L153" s="145"/>
      <c r="M153" s="130"/>
      <c r="P153" s="130"/>
      <c r="S153" s="128"/>
      <c r="T153" s="130"/>
    </row>
    <row r="154" spans="2:20" ht="15.75" customHeight="1">
      <c r="B154" s="125"/>
      <c r="C154" s="125"/>
      <c r="D154" s="126"/>
      <c r="E154" s="127"/>
      <c r="F154" s="128"/>
      <c r="G154" s="145"/>
      <c r="H154" s="145"/>
      <c r="I154" s="145"/>
      <c r="J154" s="145"/>
      <c r="K154" s="145"/>
      <c r="L154" s="145"/>
      <c r="M154" s="130"/>
      <c r="P154" s="130"/>
      <c r="S154" s="128"/>
      <c r="T154" s="130"/>
    </row>
    <row r="155" spans="2:20" ht="15.75" customHeight="1">
      <c r="B155" s="125"/>
      <c r="C155" s="125"/>
      <c r="D155" s="126"/>
      <c r="E155" s="127"/>
      <c r="F155" s="128"/>
      <c r="G155" s="145"/>
      <c r="H155" s="145"/>
      <c r="I155" s="145"/>
      <c r="J155" s="145"/>
      <c r="K155" s="145"/>
      <c r="L155" s="145"/>
      <c r="M155" s="130"/>
      <c r="P155" s="130"/>
      <c r="S155" s="128"/>
      <c r="T155" s="130"/>
    </row>
    <row r="156" spans="2:20" ht="15.75" customHeight="1">
      <c r="B156" s="125"/>
      <c r="C156" s="125"/>
      <c r="D156" s="126"/>
      <c r="E156" s="127"/>
      <c r="F156" s="128"/>
      <c r="G156" s="145"/>
      <c r="H156" s="145"/>
      <c r="I156" s="145"/>
      <c r="J156" s="145"/>
      <c r="K156" s="145"/>
      <c r="L156" s="145"/>
      <c r="M156" s="130"/>
      <c r="P156" s="130"/>
      <c r="S156" s="128"/>
      <c r="T156" s="130"/>
    </row>
    <row r="157" spans="2:20" ht="15.75" customHeight="1">
      <c r="B157" s="125"/>
      <c r="C157" s="125"/>
      <c r="D157" s="126"/>
      <c r="E157" s="127"/>
      <c r="F157" s="128"/>
      <c r="G157" s="145"/>
      <c r="H157" s="145"/>
      <c r="I157" s="145"/>
      <c r="J157" s="145"/>
      <c r="K157" s="145"/>
      <c r="L157" s="145"/>
      <c r="M157" s="130"/>
      <c r="P157" s="130"/>
      <c r="S157" s="128"/>
      <c r="T157" s="130"/>
    </row>
    <row r="158" spans="2:20" ht="15.75" customHeight="1">
      <c r="B158" s="125"/>
      <c r="C158" s="125"/>
      <c r="D158" s="126"/>
      <c r="E158" s="127"/>
      <c r="F158" s="128"/>
      <c r="G158" s="145"/>
      <c r="H158" s="145"/>
      <c r="I158" s="145"/>
      <c r="J158" s="145"/>
      <c r="K158" s="145"/>
      <c r="L158" s="145"/>
      <c r="M158" s="130"/>
      <c r="P158" s="130"/>
      <c r="S158" s="128"/>
      <c r="T158" s="130"/>
    </row>
    <row r="159" spans="2:20" ht="15.75" customHeight="1">
      <c r="B159" s="125"/>
      <c r="C159" s="125"/>
      <c r="D159" s="126"/>
      <c r="E159" s="127"/>
      <c r="F159" s="128"/>
      <c r="G159" s="145"/>
      <c r="H159" s="145"/>
      <c r="I159" s="145"/>
      <c r="J159" s="145"/>
      <c r="K159" s="145"/>
      <c r="L159" s="145"/>
      <c r="M159" s="130"/>
      <c r="P159" s="130"/>
      <c r="S159" s="128"/>
      <c r="T159" s="130"/>
    </row>
    <row r="160" spans="2:20" ht="15.75" customHeight="1">
      <c r="B160" s="125"/>
      <c r="C160" s="125"/>
      <c r="D160" s="126"/>
      <c r="E160" s="127"/>
      <c r="F160" s="128"/>
      <c r="G160" s="145"/>
      <c r="H160" s="145"/>
      <c r="I160" s="145"/>
      <c r="J160" s="145"/>
      <c r="K160" s="145"/>
      <c r="L160" s="145"/>
      <c r="M160" s="130"/>
      <c r="P160" s="130"/>
      <c r="S160" s="128"/>
      <c r="T160" s="130"/>
    </row>
    <row r="161" spans="2:20" ht="15.75" customHeight="1">
      <c r="B161" s="125"/>
      <c r="C161" s="125"/>
      <c r="D161" s="126"/>
      <c r="E161" s="127"/>
      <c r="F161" s="128"/>
      <c r="G161" s="145"/>
      <c r="H161" s="145"/>
      <c r="I161" s="145"/>
      <c r="J161" s="145"/>
      <c r="K161" s="145"/>
      <c r="L161" s="145"/>
      <c r="M161" s="130"/>
      <c r="P161" s="130"/>
      <c r="S161" s="128"/>
      <c r="T161" s="130"/>
    </row>
    <row r="162" spans="2:20" ht="15.75" customHeight="1">
      <c r="B162" s="125"/>
      <c r="C162" s="125"/>
      <c r="D162" s="126"/>
      <c r="E162" s="127"/>
      <c r="F162" s="128"/>
      <c r="G162" s="145"/>
      <c r="H162" s="145"/>
      <c r="I162" s="145"/>
      <c r="J162" s="145"/>
      <c r="K162" s="145"/>
      <c r="L162" s="145"/>
      <c r="M162" s="130"/>
      <c r="P162" s="130"/>
      <c r="S162" s="128"/>
      <c r="T162" s="130"/>
    </row>
    <row r="163" spans="2:20" ht="15.75" customHeight="1">
      <c r="B163" s="125"/>
      <c r="C163" s="125"/>
      <c r="D163" s="126"/>
      <c r="E163" s="127"/>
      <c r="F163" s="128"/>
      <c r="G163" s="145"/>
      <c r="H163" s="145"/>
      <c r="I163" s="145"/>
      <c r="J163" s="145"/>
      <c r="K163" s="145"/>
      <c r="L163" s="145"/>
      <c r="M163" s="130"/>
      <c r="P163" s="130"/>
      <c r="S163" s="128"/>
      <c r="T163" s="130"/>
    </row>
    <row r="164" spans="2:20" ht="15.75" customHeight="1">
      <c r="B164" s="125"/>
      <c r="C164" s="125"/>
      <c r="D164" s="126"/>
      <c r="E164" s="127"/>
      <c r="F164" s="128"/>
      <c r="G164" s="145"/>
      <c r="H164" s="145"/>
      <c r="I164" s="145"/>
      <c r="J164" s="145"/>
      <c r="K164" s="145"/>
      <c r="L164" s="145"/>
      <c r="M164" s="130"/>
      <c r="P164" s="130"/>
      <c r="S164" s="128"/>
      <c r="T164" s="130"/>
    </row>
    <row r="165" spans="2:20" ht="15.75" customHeight="1">
      <c r="B165" s="125"/>
      <c r="C165" s="125"/>
      <c r="D165" s="126"/>
      <c r="E165" s="127"/>
      <c r="F165" s="128"/>
      <c r="G165" s="145"/>
      <c r="H165" s="145"/>
      <c r="I165" s="145"/>
      <c r="J165" s="145"/>
      <c r="K165" s="145"/>
      <c r="L165" s="145"/>
      <c r="M165" s="130"/>
      <c r="P165" s="130"/>
      <c r="S165" s="128"/>
      <c r="T165" s="130"/>
    </row>
    <row r="166" spans="2:20" ht="15.75" customHeight="1">
      <c r="B166" s="125"/>
      <c r="C166" s="125"/>
      <c r="D166" s="126"/>
      <c r="E166" s="127"/>
      <c r="F166" s="128"/>
      <c r="G166" s="145"/>
      <c r="H166" s="145"/>
      <c r="I166" s="145"/>
      <c r="J166" s="145"/>
      <c r="K166" s="145"/>
      <c r="L166" s="145"/>
      <c r="M166" s="130"/>
      <c r="P166" s="130"/>
      <c r="S166" s="128"/>
      <c r="T166" s="130"/>
    </row>
    <row r="167" spans="2:20" ht="15.75" customHeight="1">
      <c r="B167" s="125"/>
      <c r="C167" s="125"/>
      <c r="D167" s="126"/>
      <c r="E167" s="127"/>
      <c r="F167" s="128"/>
      <c r="G167" s="145"/>
      <c r="H167" s="145"/>
      <c r="I167" s="145"/>
      <c r="J167" s="145"/>
      <c r="K167" s="145"/>
      <c r="L167" s="145"/>
      <c r="M167" s="130"/>
      <c r="P167" s="130"/>
      <c r="S167" s="128"/>
      <c r="T167" s="130"/>
    </row>
    <row r="168" spans="2:20" ht="15.75" customHeight="1">
      <c r="B168" s="125"/>
      <c r="C168" s="125"/>
      <c r="D168" s="126"/>
      <c r="E168" s="127"/>
      <c r="F168" s="128"/>
      <c r="G168" s="145"/>
      <c r="H168" s="145"/>
      <c r="I168" s="145"/>
      <c r="J168" s="145"/>
      <c r="K168" s="145"/>
      <c r="L168" s="145"/>
      <c r="M168" s="130"/>
      <c r="P168" s="130"/>
      <c r="S168" s="128"/>
      <c r="T168" s="130"/>
    </row>
    <row r="169" spans="2:20" ht="15.75" customHeight="1">
      <c r="B169" s="125"/>
      <c r="C169" s="125"/>
      <c r="D169" s="126"/>
      <c r="E169" s="127"/>
      <c r="F169" s="128"/>
      <c r="G169" s="145"/>
      <c r="H169" s="145"/>
      <c r="I169" s="145"/>
      <c r="J169" s="145"/>
      <c r="K169" s="145"/>
      <c r="L169" s="145"/>
      <c r="M169" s="130"/>
      <c r="P169" s="130"/>
      <c r="S169" s="128"/>
      <c r="T169" s="130"/>
    </row>
    <row r="170" spans="2:20" ht="15.75" customHeight="1">
      <c r="B170" s="125"/>
      <c r="C170" s="125"/>
      <c r="D170" s="126"/>
      <c r="E170" s="127"/>
      <c r="F170" s="128"/>
      <c r="G170" s="145"/>
      <c r="H170" s="145"/>
      <c r="I170" s="145"/>
      <c r="J170" s="145"/>
      <c r="K170" s="145"/>
      <c r="L170" s="145"/>
      <c r="M170" s="130"/>
      <c r="P170" s="130"/>
      <c r="S170" s="128"/>
      <c r="T170" s="130"/>
    </row>
    <row r="171" spans="2:20" ht="15.75" customHeight="1">
      <c r="B171" s="125"/>
      <c r="C171" s="125"/>
      <c r="D171" s="126"/>
      <c r="E171" s="127"/>
      <c r="F171" s="128"/>
      <c r="G171" s="145"/>
      <c r="H171" s="145"/>
      <c r="I171" s="145"/>
      <c r="J171" s="145"/>
      <c r="K171" s="145"/>
      <c r="L171" s="145"/>
      <c r="M171" s="130"/>
      <c r="P171" s="130"/>
      <c r="S171" s="128"/>
      <c r="T171" s="130"/>
    </row>
    <row r="172" spans="2:20" ht="15.75" customHeight="1">
      <c r="B172" s="125"/>
      <c r="C172" s="125"/>
      <c r="D172" s="126"/>
      <c r="E172" s="127"/>
      <c r="F172" s="128"/>
      <c r="G172" s="145"/>
      <c r="H172" s="145"/>
      <c r="I172" s="145"/>
      <c r="J172" s="145"/>
      <c r="K172" s="145"/>
      <c r="L172" s="145"/>
      <c r="M172" s="130"/>
      <c r="P172" s="130"/>
      <c r="S172" s="128"/>
      <c r="T172" s="130"/>
    </row>
    <row r="173" spans="2:20" ht="15.75" customHeight="1">
      <c r="B173" s="125"/>
      <c r="C173" s="125"/>
      <c r="D173" s="126"/>
      <c r="E173" s="127"/>
      <c r="F173" s="128"/>
      <c r="G173" s="145"/>
      <c r="H173" s="145"/>
      <c r="I173" s="145"/>
      <c r="J173" s="145"/>
      <c r="K173" s="145"/>
      <c r="L173" s="145"/>
      <c r="M173" s="130"/>
      <c r="P173" s="130"/>
      <c r="S173" s="128"/>
      <c r="T173" s="130"/>
    </row>
    <row r="174" spans="2:20" ht="15.75" customHeight="1">
      <c r="B174" s="125"/>
      <c r="C174" s="125"/>
      <c r="D174" s="126"/>
      <c r="E174" s="127"/>
      <c r="F174" s="128"/>
      <c r="G174" s="145"/>
      <c r="H174" s="145"/>
      <c r="I174" s="145"/>
      <c r="J174" s="145"/>
      <c r="K174" s="145"/>
      <c r="L174" s="145"/>
      <c r="M174" s="130"/>
      <c r="P174" s="130"/>
      <c r="S174" s="128"/>
      <c r="T174" s="130"/>
    </row>
    <row r="175" spans="2:20" ht="15.75" customHeight="1">
      <c r="B175" s="125"/>
      <c r="C175" s="125"/>
      <c r="D175" s="126"/>
      <c r="E175" s="127"/>
      <c r="F175" s="128"/>
      <c r="G175" s="145"/>
      <c r="H175" s="145"/>
      <c r="I175" s="145"/>
      <c r="J175" s="145"/>
      <c r="K175" s="145"/>
      <c r="L175" s="145"/>
      <c r="M175" s="130"/>
      <c r="P175" s="130"/>
      <c r="S175" s="128"/>
      <c r="T175" s="130"/>
    </row>
    <row r="176" spans="2:20" ht="15.75" customHeight="1">
      <c r="B176" s="125"/>
      <c r="C176" s="125"/>
      <c r="D176" s="126"/>
      <c r="E176" s="127"/>
      <c r="F176" s="128"/>
      <c r="G176" s="145"/>
      <c r="H176" s="145"/>
      <c r="I176" s="145"/>
      <c r="J176" s="145"/>
      <c r="K176" s="145"/>
      <c r="L176" s="145"/>
      <c r="M176" s="130"/>
      <c r="P176" s="130"/>
      <c r="S176" s="128"/>
      <c r="T176" s="130"/>
    </row>
    <row r="177" spans="2:20" ht="15.75" customHeight="1">
      <c r="B177" s="125"/>
      <c r="C177" s="125"/>
      <c r="D177" s="126"/>
      <c r="E177" s="127"/>
      <c r="F177" s="128"/>
      <c r="G177" s="145"/>
      <c r="H177" s="145"/>
      <c r="I177" s="145"/>
      <c r="J177" s="145"/>
      <c r="K177" s="145"/>
      <c r="L177" s="145"/>
      <c r="M177" s="130"/>
      <c r="P177" s="130"/>
      <c r="S177" s="128"/>
      <c r="T177" s="130"/>
    </row>
    <row r="178" spans="2:20" ht="15.75" customHeight="1">
      <c r="B178" s="125"/>
      <c r="C178" s="125"/>
      <c r="D178" s="126"/>
      <c r="E178" s="127"/>
      <c r="F178" s="128"/>
      <c r="G178" s="145"/>
      <c r="H178" s="145"/>
      <c r="I178" s="145"/>
      <c r="J178" s="145"/>
      <c r="K178" s="145"/>
      <c r="L178" s="145"/>
      <c r="M178" s="130"/>
      <c r="P178" s="130"/>
      <c r="S178" s="128"/>
      <c r="T178" s="130"/>
    </row>
    <row r="179" spans="2:20" ht="15.75" customHeight="1">
      <c r="B179" s="125"/>
      <c r="C179" s="125"/>
      <c r="D179" s="126"/>
      <c r="E179" s="127"/>
      <c r="F179" s="128"/>
      <c r="G179" s="145"/>
      <c r="H179" s="145"/>
      <c r="I179" s="145"/>
      <c r="J179" s="145"/>
      <c r="K179" s="145"/>
      <c r="L179" s="145"/>
      <c r="M179" s="130"/>
      <c r="P179" s="130"/>
      <c r="S179" s="128"/>
      <c r="T179" s="130"/>
    </row>
    <row r="180" spans="2:20" ht="15.75" customHeight="1">
      <c r="B180" s="125"/>
      <c r="C180" s="125"/>
      <c r="D180" s="126"/>
      <c r="E180" s="127"/>
      <c r="F180" s="128"/>
      <c r="G180" s="145"/>
      <c r="H180" s="145"/>
      <c r="I180" s="145"/>
      <c r="J180" s="145"/>
      <c r="K180" s="145"/>
      <c r="L180" s="145"/>
      <c r="M180" s="130"/>
      <c r="P180" s="130"/>
      <c r="S180" s="128"/>
      <c r="T180" s="130"/>
    </row>
    <row r="181" spans="2:20" ht="15.75" customHeight="1">
      <c r="B181" s="125"/>
      <c r="C181" s="125"/>
      <c r="D181" s="126"/>
      <c r="E181" s="127"/>
      <c r="F181" s="128"/>
      <c r="G181" s="145"/>
      <c r="H181" s="145"/>
      <c r="I181" s="145"/>
      <c r="J181" s="145"/>
      <c r="K181" s="145"/>
      <c r="L181" s="145"/>
      <c r="M181" s="130"/>
      <c r="P181" s="130"/>
      <c r="S181" s="128"/>
      <c r="T181" s="130"/>
    </row>
    <row r="182" spans="2:20" ht="15.75" customHeight="1">
      <c r="B182" s="125"/>
      <c r="C182" s="125"/>
      <c r="D182" s="126"/>
      <c r="E182" s="127"/>
      <c r="F182" s="128"/>
      <c r="G182" s="145"/>
      <c r="H182" s="145"/>
      <c r="I182" s="145"/>
      <c r="J182" s="145"/>
      <c r="K182" s="145"/>
      <c r="L182" s="145"/>
      <c r="M182" s="130"/>
      <c r="P182" s="130"/>
      <c r="S182" s="128"/>
      <c r="T182" s="130"/>
    </row>
    <row r="183" spans="2:20" ht="15.75" customHeight="1">
      <c r="B183" s="125"/>
      <c r="C183" s="125"/>
      <c r="D183" s="126"/>
      <c r="E183" s="127"/>
      <c r="F183" s="128"/>
      <c r="G183" s="145"/>
      <c r="H183" s="145"/>
      <c r="I183" s="145"/>
      <c r="J183" s="145"/>
      <c r="K183" s="145"/>
      <c r="L183" s="145"/>
      <c r="M183" s="130"/>
      <c r="P183" s="130"/>
      <c r="S183" s="128"/>
      <c r="T183" s="130"/>
    </row>
    <row r="184" spans="2:20" ht="15.75" customHeight="1">
      <c r="B184" s="125"/>
      <c r="C184" s="125"/>
      <c r="D184" s="126"/>
      <c r="E184" s="127"/>
      <c r="F184" s="128"/>
      <c r="G184" s="145"/>
      <c r="H184" s="145"/>
      <c r="I184" s="145"/>
      <c r="J184" s="145"/>
      <c r="K184" s="145"/>
      <c r="L184" s="145"/>
      <c r="M184" s="130"/>
      <c r="P184" s="130"/>
      <c r="S184" s="128"/>
      <c r="T184" s="130"/>
    </row>
    <row r="185" spans="2:20" ht="15.75" customHeight="1">
      <c r="B185" s="125"/>
      <c r="C185" s="125"/>
      <c r="D185" s="126"/>
      <c r="E185" s="127"/>
      <c r="F185" s="128"/>
      <c r="G185" s="145"/>
      <c r="H185" s="145"/>
      <c r="I185" s="145"/>
      <c r="J185" s="145"/>
      <c r="K185" s="145"/>
      <c r="L185" s="145"/>
      <c r="M185" s="130"/>
      <c r="P185" s="130"/>
      <c r="S185" s="128"/>
      <c r="T185" s="130"/>
    </row>
    <row r="186" spans="2:20" ht="15.75" customHeight="1">
      <c r="B186" s="125"/>
      <c r="C186" s="125"/>
      <c r="D186" s="126"/>
      <c r="E186" s="127"/>
      <c r="F186" s="128"/>
      <c r="G186" s="145"/>
      <c r="H186" s="145"/>
      <c r="I186" s="145"/>
      <c r="J186" s="145"/>
      <c r="K186" s="145"/>
      <c r="L186" s="145"/>
      <c r="M186" s="130"/>
      <c r="P186" s="130"/>
      <c r="S186" s="128"/>
      <c r="T186" s="130"/>
    </row>
    <row r="187" spans="2:20" ht="15.75" customHeight="1">
      <c r="B187" s="125"/>
      <c r="C187" s="125"/>
      <c r="D187" s="126"/>
      <c r="E187" s="127"/>
      <c r="F187" s="128"/>
      <c r="G187" s="145"/>
      <c r="H187" s="145"/>
      <c r="I187" s="145"/>
      <c r="J187" s="145"/>
      <c r="K187" s="145"/>
      <c r="L187" s="145"/>
      <c r="M187" s="130"/>
      <c r="P187" s="130"/>
      <c r="S187" s="128"/>
      <c r="T187" s="130"/>
    </row>
    <row r="188" spans="2:20" ht="15.75" customHeight="1">
      <c r="B188" s="125"/>
      <c r="C188" s="125"/>
      <c r="D188" s="126"/>
      <c r="E188" s="127"/>
      <c r="F188" s="128"/>
      <c r="G188" s="145"/>
      <c r="H188" s="145"/>
      <c r="I188" s="145"/>
      <c r="J188" s="145"/>
      <c r="K188" s="145"/>
      <c r="L188" s="145"/>
      <c r="M188" s="130"/>
      <c r="P188" s="130"/>
      <c r="S188" s="128"/>
      <c r="T188" s="130"/>
    </row>
    <row r="189" spans="2:20" ht="15.75" customHeight="1">
      <c r="B189" s="125"/>
      <c r="C189" s="125"/>
      <c r="D189" s="126"/>
      <c r="E189" s="127"/>
      <c r="F189" s="128"/>
      <c r="G189" s="145"/>
      <c r="H189" s="145"/>
      <c r="I189" s="145"/>
      <c r="J189" s="145"/>
      <c r="K189" s="145"/>
      <c r="L189" s="145"/>
      <c r="M189" s="130"/>
      <c r="P189" s="130"/>
      <c r="S189" s="128"/>
      <c r="T189" s="130"/>
    </row>
    <row r="190" spans="2:20" ht="15.75" customHeight="1">
      <c r="B190" s="125"/>
      <c r="C190" s="125"/>
      <c r="D190" s="126"/>
      <c r="E190" s="127"/>
      <c r="F190" s="128"/>
      <c r="G190" s="145"/>
      <c r="H190" s="145"/>
      <c r="I190" s="145"/>
      <c r="J190" s="145"/>
      <c r="K190" s="145"/>
      <c r="L190" s="145"/>
      <c r="M190" s="130"/>
      <c r="P190" s="130"/>
      <c r="S190" s="128"/>
      <c r="T190" s="130"/>
    </row>
    <row r="191" spans="2:20" ht="15.75" customHeight="1">
      <c r="B191" s="125"/>
      <c r="C191" s="125"/>
      <c r="D191" s="126"/>
      <c r="E191" s="127"/>
      <c r="F191" s="128"/>
      <c r="G191" s="145"/>
      <c r="H191" s="145"/>
      <c r="I191" s="145"/>
      <c r="J191" s="145"/>
      <c r="K191" s="145"/>
      <c r="L191" s="145"/>
      <c r="M191" s="130"/>
      <c r="P191" s="130"/>
      <c r="S191" s="128"/>
      <c r="T191" s="130"/>
    </row>
    <row r="192" spans="2:20" ht="15.75" customHeight="1">
      <c r="B192" s="125"/>
      <c r="C192" s="125"/>
      <c r="D192" s="126"/>
      <c r="E192" s="127"/>
      <c r="F192" s="128"/>
      <c r="G192" s="145"/>
      <c r="H192" s="145"/>
      <c r="I192" s="145"/>
      <c r="J192" s="145"/>
      <c r="K192" s="145"/>
      <c r="L192" s="145"/>
      <c r="M192" s="130"/>
      <c r="P192" s="130"/>
      <c r="S192" s="128"/>
      <c r="T192" s="130"/>
    </row>
    <row r="193" spans="2:20" ht="15.75" customHeight="1">
      <c r="B193" s="125"/>
      <c r="C193" s="125"/>
      <c r="D193" s="126"/>
      <c r="E193" s="127"/>
      <c r="F193" s="128"/>
      <c r="G193" s="145"/>
      <c r="H193" s="145"/>
      <c r="I193" s="145"/>
      <c r="J193" s="145"/>
      <c r="K193" s="145"/>
      <c r="L193" s="145"/>
      <c r="M193" s="130"/>
      <c r="P193" s="130"/>
      <c r="S193" s="128"/>
      <c r="T193" s="130"/>
    </row>
    <row r="194" spans="2:20" ht="15.75" customHeight="1">
      <c r="B194" s="125"/>
      <c r="C194" s="125"/>
      <c r="D194" s="126"/>
      <c r="E194" s="127"/>
      <c r="F194" s="128"/>
      <c r="G194" s="145"/>
      <c r="H194" s="145"/>
      <c r="I194" s="145"/>
      <c r="J194" s="145"/>
      <c r="K194" s="145"/>
      <c r="L194" s="145"/>
      <c r="M194" s="130"/>
      <c r="P194" s="130"/>
      <c r="S194" s="128"/>
      <c r="T194" s="130"/>
    </row>
    <row r="195" spans="2:20" ht="15.75" customHeight="1">
      <c r="B195" s="125"/>
      <c r="C195" s="125"/>
      <c r="D195" s="126"/>
      <c r="E195" s="127"/>
      <c r="F195" s="128"/>
      <c r="G195" s="145"/>
      <c r="H195" s="145"/>
      <c r="I195" s="145"/>
      <c r="J195" s="145"/>
      <c r="K195" s="145"/>
      <c r="L195" s="145"/>
      <c r="M195" s="130"/>
      <c r="P195" s="130"/>
      <c r="S195" s="128"/>
      <c r="T195" s="130"/>
    </row>
    <row r="196" spans="2:20" ht="15.75" customHeight="1">
      <c r="B196" s="125"/>
      <c r="C196" s="125"/>
      <c r="D196" s="126"/>
      <c r="E196" s="127"/>
      <c r="F196" s="128"/>
      <c r="G196" s="145"/>
      <c r="H196" s="145"/>
      <c r="I196" s="145"/>
      <c r="J196" s="145"/>
      <c r="K196" s="145"/>
      <c r="L196" s="145"/>
      <c r="M196" s="130"/>
      <c r="P196" s="130"/>
      <c r="S196" s="128"/>
      <c r="T196" s="130"/>
    </row>
    <row r="197" spans="2:20" ht="15.75" customHeight="1">
      <c r="B197" s="125"/>
      <c r="C197" s="125"/>
      <c r="D197" s="126"/>
      <c r="E197" s="127"/>
      <c r="F197" s="128"/>
      <c r="G197" s="145"/>
      <c r="H197" s="145"/>
      <c r="I197" s="145"/>
      <c r="J197" s="145"/>
      <c r="K197" s="145"/>
      <c r="L197" s="145"/>
      <c r="M197" s="130"/>
      <c r="P197" s="130"/>
      <c r="S197" s="128"/>
      <c r="T197" s="130"/>
    </row>
    <row r="198" spans="2:20" ht="15.75" customHeight="1">
      <c r="B198" s="125"/>
      <c r="C198" s="125"/>
      <c r="D198" s="126"/>
      <c r="E198" s="127"/>
      <c r="F198" s="128"/>
      <c r="G198" s="145"/>
      <c r="H198" s="145"/>
      <c r="I198" s="145"/>
      <c r="J198" s="145"/>
      <c r="K198" s="145"/>
      <c r="L198" s="145"/>
      <c r="M198" s="130"/>
      <c r="P198" s="130"/>
      <c r="S198" s="128"/>
      <c r="T198" s="130"/>
    </row>
    <row r="199" spans="2:20" ht="15.75" customHeight="1">
      <c r="B199" s="125"/>
      <c r="C199" s="125"/>
      <c r="D199" s="126"/>
      <c r="E199" s="127"/>
      <c r="F199" s="128"/>
      <c r="G199" s="145"/>
      <c r="H199" s="145"/>
      <c r="I199" s="145"/>
      <c r="J199" s="145"/>
      <c r="K199" s="145"/>
      <c r="L199" s="145"/>
      <c r="M199" s="130"/>
      <c r="P199" s="130"/>
      <c r="S199" s="128"/>
      <c r="T199" s="130"/>
    </row>
    <row r="200" spans="2:20" ht="15.75" customHeight="1">
      <c r="B200" s="125"/>
      <c r="C200" s="125"/>
      <c r="D200" s="126"/>
      <c r="E200" s="127"/>
      <c r="F200" s="128"/>
      <c r="G200" s="145"/>
      <c r="H200" s="145"/>
      <c r="I200" s="145"/>
      <c r="J200" s="145"/>
      <c r="K200" s="145"/>
      <c r="L200" s="145"/>
      <c r="M200" s="130"/>
      <c r="P200" s="130"/>
      <c r="S200" s="128"/>
      <c r="T200" s="130"/>
    </row>
    <row r="201" spans="2:20" ht="15.75" customHeight="1">
      <c r="B201" s="125"/>
      <c r="C201" s="125"/>
      <c r="D201" s="126"/>
      <c r="E201" s="127"/>
      <c r="F201" s="128"/>
      <c r="G201" s="145"/>
      <c r="H201" s="145"/>
      <c r="I201" s="145"/>
      <c r="J201" s="145"/>
      <c r="K201" s="145"/>
      <c r="L201" s="145"/>
      <c r="M201" s="130"/>
      <c r="P201" s="130"/>
      <c r="S201" s="128"/>
      <c r="T201" s="130"/>
    </row>
    <row r="202" spans="2:20" ht="15.75" customHeight="1">
      <c r="B202" s="125"/>
      <c r="C202" s="125"/>
      <c r="D202" s="126"/>
      <c r="E202" s="127"/>
      <c r="F202" s="128"/>
      <c r="G202" s="145"/>
      <c r="H202" s="145"/>
      <c r="I202" s="145"/>
      <c r="J202" s="145"/>
      <c r="K202" s="145"/>
      <c r="L202" s="145"/>
      <c r="M202" s="130"/>
      <c r="P202" s="130"/>
      <c r="S202" s="128"/>
      <c r="T202" s="130"/>
    </row>
    <row r="203" spans="2:20" ht="15.75" customHeight="1">
      <c r="B203" s="125"/>
      <c r="C203" s="125"/>
      <c r="D203" s="126"/>
      <c r="E203" s="127"/>
      <c r="F203" s="128"/>
      <c r="G203" s="145"/>
      <c r="H203" s="145"/>
      <c r="I203" s="145"/>
      <c r="J203" s="145"/>
      <c r="K203" s="145"/>
      <c r="L203" s="145"/>
      <c r="M203" s="130"/>
      <c r="P203" s="130"/>
      <c r="S203" s="128"/>
      <c r="T203" s="130"/>
    </row>
    <row r="204" spans="2:20" ht="15.75" customHeight="1">
      <c r="B204" s="125"/>
      <c r="C204" s="125"/>
      <c r="D204" s="126"/>
      <c r="E204" s="127"/>
      <c r="F204" s="128"/>
      <c r="G204" s="145"/>
      <c r="H204" s="145"/>
      <c r="I204" s="145"/>
      <c r="J204" s="145"/>
      <c r="K204" s="145"/>
      <c r="L204" s="145"/>
      <c r="M204" s="130"/>
      <c r="P204" s="130"/>
      <c r="S204" s="128"/>
      <c r="T204" s="130"/>
    </row>
    <row r="205" spans="2:20" ht="15.75" customHeight="1">
      <c r="B205" s="125"/>
      <c r="C205" s="125"/>
      <c r="D205" s="126"/>
      <c r="E205" s="127"/>
      <c r="F205" s="128"/>
      <c r="G205" s="145"/>
      <c r="H205" s="145"/>
      <c r="I205" s="145"/>
      <c r="J205" s="145"/>
      <c r="K205" s="145"/>
      <c r="L205" s="145"/>
      <c r="M205" s="130"/>
      <c r="P205" s="130"/>
      <c r="S205" s="128"/>
      <c r="T205" s="130"/>
    </row>
    <row r="206" spans="2:20" ht="15.75" customHeight="1">
      <c r="B206" s="125"/>
      <c r="C206" s="125"/>
      <c r="D206" s="126"/>
      <c r="E206" s="127"/>
      <c r="F206" s="128"/>
      <c r="G206" s="145"/>
      <c r="H206" s="145"/>
      <c r="I206" s="145"/>
      <c r="J206" s="145"/>
      <c r="K206" s="145"/>
      <c r="L206" s="145"/>
      <c r="M206" s="130"/>
      <c r="P206" s="130"/>
      <c r="S206" s="128"/>
      <c r="T206" s="130"/>
    </row>
    <row r="207" spans="2:20" ht="15.75" customHeight="1">
      <c r="B207" s="125"/>
      <c r="C207" s="125"/>
      <c r="D207" s="126"/>
      <c r="E207" s="127"/>
      <c r="F207" s="128"/>
      <c r="G207" s="145"/>
      <c r="H207" s="145"/>
      <c r="I207" s="145"/>
      <c r="J207" s="145"/>
      <c r="K207" s="145"/>
      <c r="L207" s="145"/>
      <c r="M207" s="130"/>
      <c r="P207" s="130"/>
      <c r="S207" s="128"/>
      <c r="T207" s="130"/>
    </row>
    <row r="208" spans="2:20" ht="15.75" customHeight="1">
      <c r="B208" s="125"/>
      <c r="C208" s="125"/>
      <c r="D208" s="126"/>
      <c r="E208" s="127"/>
      <c r="F208" s="128"/>
      <c r="G208" s="145"/>
      <c r="H208" s="145"/>
      <c r="I208" s="145"/>
      <c r="J208" s="145"/>
      <c r="K208" s="145"/>
      <c r="L208" s="145"/>
      <c r="M208" s="130"/>
      <c r="P208" s="130"/>
      <c r="S208" s="128"/>
      <c r="T208" s="130"/>
    </row>
    <row r="209" spans="2:20" ht="15.75" customHeight="1">
      <c r="B209" s="125"/>
      <c r="C209" s="125"/>
      <c r="D209" s="126"/>
      <c r="E209" s="127"/>
      <c r="F209" s="128"/>
      <c r="G209" s="145"/>
      <c r="H209" s="145"/>
      <c r="I209" s="145"/>
      <c r="J209" s="145"/>
      <c r="K209" s="145"/>
      <c r="L209" s="145"/>
      <c r="M209" s="130"/>
      <c r="P209" s="130"/>
      <c r="S209" s="128"/>
      <c r="T209" s="130"/>
    </row>
    <row r="210" spans="2:20" ht="15.75" customHeight="1">
      <c r="B210" s="125"/>
      <c r="C210" s="125"/>
      <c r="D210" s="126"/>
      <c r="E210" s="127"/>
      <c r="F210" s="128"/>
      <c r="G210" s="145"/>
      <c r="H210" s="145"/>
      <c r="I210" s="145"/>
      <c r="J210" s="145"/>
      <c r="K210" s="145"/>
      <c r="L210" s="145"/>
      <c r="M210" s="130"/>
      <c r="P210" s="130"/>
      <c r="S210" s="128"/>
      <c r="T210" s="130"/>
    </row>
    <row r="211" spans="2:20" ht="15.75" customHeight="1">
      <c r="B211" s="125"/>
      <c r="C211" s="125"/>
      <c r="D211" s="126"/>
      <c r="E211" s="127"/>
      <c r="F211" s="128"/>
      <c r="G211" s="145"/>
      <c r="H211" s="145"/>
      <c r="I211" s="145"/>
      <c r="J211" s="145"/>
      <c r="K211" s="145"/>
      <c r="L211" s="145"/>
      <c r="M211" s="130"/>
      <c r="P211" s="130"/>
      <c r="S211" s="128"/>
      <c r="T211" s="130"/>
    </row>
    <row r="212" spans="2:20" ht="15.75" customHeight="1">
      <c r="B212" s="125"/>
      <c r="C212" s="125"/>
      <c r="D212" s="126"/>
      <c r="E212" s="127"/>
      <c r="F212" s="128"/>
      <c r="G212" s="145"/>
      <c r="H212" s="145"/>
      <c r="I212" s="145"/>
      <c r="J212" s="145"/>
      <c r="K212" s="145"/>
      <c r="L212" s="145"/>
      <c r="M212" s="130"/>
      <c r="P212" s="130"/>
      <c r="S212" s="128"/>
      <c r="T212" s="130"/>
    </row>
    <row r="213" spans="2:20" ht="15.75" customHeight="1">
      <c r="B213" s="125"/>
      <c r="C213" s="125"/>
      <c r="D213" s="126"/>
      <c r="E213" s="127"/>
      <c r="F213" s="128"/>
      <c r="G213" s="145"/>
      <c r="H213" s="145"/>
      <c r="I213" s="145"/>
      <c r="J213" s="145"/>
      <c r="K213" s="145"/>
      <c r="L213" s="145"/>
      <c r="M213" s="130"/>
      <c r="P213" s="130"/>
      <c r="S213" s="128"/>
      <c r="T213" s="130"/>
    </row>
    <row r="214" spans="2:20" ht="15.75" customHeight="1">
      <c r="B214" s="125"/>
      <c r="C214" s="125"/>
      <c r="D214" s="126"/>
      <c r="E214" s="127"/>
      <c r="F214" s="128"/>
      <c r="G214" s="145"/>
      <c r="H214" s="145"/>
      <c r="I214" s="145"/>
      <c r="J214" s="145"/>
      <c r="K214" s="145"/>
      <c r="L214" s="145"/>
      <c r="M214" s="130"/>
      <c r="P214" s="130"/>
      <c r="S214" s="128"/>
      <c r="T214" s="130"/>
    </row>
    <row r="215" spans="2:20" ht="15.75" customHeight="1">
      <c r="B215" s="125"/>
      <c r="C215" s="125"/>
      <c r="D215" s="126"/>
      <c r="E215" s="127"/>
      <c r="F215" s="128"/>
      <c r="G215" s="145"/>
      <c r="H215" s="145"/>
      <c r="I215" s="145"/>
      <c r="J215" s="145"/>
      <c r="K215" s="145"/>
      <c r="L215" s="145"/>
      <c r="M215" s="130"/>
      <c r="P215" s="130"/>
      <c r="S215" s="128"/>
      <c r="T215" s="130"/>
    </row>
    <row r="216" spans="2:20" ht="15.75" customHeight="1">
      <c r="B216" s="125"/>
      <c r="C216" s="125"/>
      <c r="D216" s="126"/>
      <c r="E216" s="127"/>
      <c r="F216" s="128"/>
      <c r="G216" s="145"/>
      <c r="H216" s="145"/>
      <c r="I216" s="145"/>
      <c r="J216" s="145"/>
      <c r="K216" s="145"/>
      <c r="L216" s="145"/>
      <c r="M216" s="130"/>
      <c r="P216" s="130"/>
      <c r="S216" s="128"/>
      <c r="T216" s="130"/>
    </row>
    <row r="217" spans="2:20" ht="15.75" customHeight="1">
      <c r="B217" s="125"/>
      <c r="C217" s="125"/>
      <c r="D217" s="126"/>
      <c r="E217" s="127"/>
      <c r="F217" s="128"/>
      <c r="G217" s="145"/>
      <c r="H217" s="145"/>
      <c r="I217" s="145"/>
      <c r="J217" s="145"/>
      <c r="K217" s="145"/>
      <c r="L217" s="145"/>
      <c r="M217" s="130"/>
      <c r="P217" s="130"/>
      <c r="S217" s="128"/>
      <c r="T217" s="130"/>
    </row>
    <row r="218" spans="2:20" ht="15.75" customHeight="1">
      <c r="B218" s="125"/>
      <c r="C218" s="125"/>
      <c r="D218" s="126"/>
      <c r="E218" s="127"/>
      <c r="F218" s="128"/>
      <c r="G218" s="145"/>
      <c r="H218" s="145"/>
      <c r="I218" s="145"/>
      <c r="J218" s="145"/>
      <c r="K218" s="145"/>
      <c r="L218" s="145"/>
      <c r="M218" s="130"/>
      <c r="P218" s="130"/>
      <c r="S218" s="128"/>
      <c r="T218" s="130"/>
    </row>
    <row r="219" spans="2:20" ht="15.75" customHeight="1">
      <c r="B219" s="125"/>
      <c r="C219" s="125"/>
      <c r="D219" s="126"/>
      <c r="E219" s="127"/>
      <c r="F219" s="128"/>
      <c r="G219" s="145"/>
      <c r="H219" s="145"/>
      <c r="I219" s="145"/>
      <c r="J219" s="145"/>
      <c r="K219" s="145"/>
      <c r="L219" s="145"/>
      <c r="M219" s="130"/>
      <c r="P219" s="130"/>
      <c r="S219" s="128"/>
      <c r="T219" s="130"/>
    </row>
    <row r="220" spans="2:20" ht="15.75" customHeight="1">
      <c r="B220" s="125"/>
      <c r="C220" s="125"/>
      <c r="D220" s="126"/>
      <c r="E220" s="127"/>
      <c r="F220" s="128"/>
      <c r="G220" s="145"/>
      <c r="H220" s="145"/>
      <c r="I220" s="145"/>
      <c r="J220" s="145"/>
      <c r="K220" s="145"/>
      <c r="L220" s="145"/>
      <c r="M220" s="130"/>
      <c r="P220" s="130"/>
      <c r="S220" s="128"/>
      <c r="T220" s="130"/>
    </row>
    <row r="221" spans="2:20" ht="15.75" customHeight="1">
      <c r="B221" s="125"/>
      <c r="C221" s="125"/>
      <c r="D221" s="126"/>
      <c r="E221" s="127"/>
      <c r="F221" s="128"/>
      <c r="G221" s="145"/>
      <c r="H221" s="145"/>
      <c r="I221" s="145"/>
      <c r="J221" s="145"/>
      <c r="K221" s="145"/>
      <c r="L221" s="145"/>
      <c r="M221" s="130"/>
      <c r="P221" s="130"/>
      <c r="S221" s="128"/>
      <c r="T221" s="130"/>
    </row>
    <row r="222" spans="2:20" ht="15.75" customHeight="1">
      <c r="B222" s="125"/>
      <c r="C222" s="125"/>
      <c r="D222" s="126"/>
      <c r="E222" s="127"/>
      <c r="F222" s="128"/>
      <c r="G222" s="145"/>
      <c r="H222" s="145"/>
      <c r="I222" s="145"/>
      <c r="J222" s="145"/>
      <c r="K222" s="145"/>
      <c r="L222" s="145"/>
      <c r="M222" s="130"/>
      <c r="P222" s="130"/>
      <c r="S222" s="128"/>
      <c r="T222" s="130"/>
    </row>
    <row r="223" spans="2:20" ht="15.75" customHeight="1">
      <c r="B223" s="125"/>
      <c r="C223" s="125"/>
      <c r="D223" s="126"/>
      <c r="E223" s="127"/>
      <c r="F223" s="128"/>
      <c r="G223" s="145"/>
      <c r="H223" s="145"/>
      <c r="I223" s="145"/>
      <c r="J223" s="145"/>
      <c r="K223" s="145"/>
      <c r="L223" s="145"/>
      <c r="M223" s="130"/>
      <c r="P223" s="130"/>
      <c r="S223" s="128"/>
      <c r="T223" s="130"/>
    </row>
    <row r="224" spans="2:20" ht="15.75" customHeight="1">
      <c r="B224" s="125"/>
      <c r="C224" s="125"/>
      <c r="D224" s="126"/>
      <c r="E224" s="127"/>
      <c r="F224" s="128"/>
      <c r="G224" s="145"/>
      <c r="H224" s="145"/>
      <c r="I224" s="145"/>
      <c r="J224" s="145"/>
      <c r="K224" s="145"/>
      <c r="L224" s="145"/>
      <c r="M224" s="130"/>
      <c r="P224" s="130"/>
      <c r="S224" s="128"/>
      <c r="T224" s="130"/>
    </row>
    <row r="225" spans="2:20" ht="15.75" customHeight="1">
      <c r="B225" s="125"/>
      <c r="C225" s="125"/>
      <c r="D225" s="126"/>
      <c r="E225" s="127"/>
      <c r="F225" s="128"/>
      <c r="G225" s="145"/>
      <c r="H225" s="145"/>
      <c r="I225" s="145"/>
      <c r="J225" s="145"/>
      <c r="K225" s="145"/>
      <c r="L225" s="145"/>
      <c r="M225" s="130"/>
      <c r="P225" s="130"/>
      <c r="S225" s="128"/>
      <c r="T225" s="130"/>
    </row>
    <row r="226" spans="2:20" ht="15.75" customHeight="1">
      <c r="B226" s="125"/>
      <c r="C226" s="125"/>
      <c r="D226" s="126"/>
      <c r="E226" s="127"/>
      <c r="F226" s="128"/>
      <c r="G226" s="145"/>
      <c r="H226" s="145"/>
      <c r="I226" s="145"/>
      <c r="J226" s="145"/>
      <c r="K226" s="145"/>
      <c r="L226" s="145"/>
      <c r="M226" s="130"/>
      <c r="P226" s="130"/>
      <c r="S226" s="128"/>
      <c r="T226" s="130"/>
    </row>
    <row r="227" spans="2:20" ht="15.75" customHeight="1">
      <c r="B227" s="125"/>
      <c r="C227" s="125"/>
      <c r="D227" s="126"/>
      <c r="E227" s="127"/>
      <c r="F227" s="128"/>
      <c r="G227" s="145"/>
      <c r="H227" s="145"/>
      <c r="I227" s="145"/>
      <c r="J227" s="145"/>
      <c r="K227" s="145"/>
      <c r="L227" s="145"/>
      <c r="M227" s="130"/>
      <c r="P227" s="130"/>
      <c r="S227" s="128"/>
      <c r="T227" s="130"/>
    </row>
    <row r="228" spans="2:20" ht="15.75" customHeight="1">
      <c r="B228" s="125"/>
      <c r="C228" s="125"/>
      <c r="D228" s="126"/>
      <c r="E228" s="127"/>
      <c r="F228" s="128"/>
      <c r="G228" s="145"/>
      <c r="H228" s="145"/>
      <c r="I228" s="145"/>
      <c r="J228" s="145"/>
      <c r="K228" s="145"/>
      <c r="L228" s="145"/>
      <c r="M228" s="130"/>
      <c r="P228" s="130"/>
      <c r="S228" s="128"/>
      <c r="T228" s="130"/>
    </row>
    <row r="229" spans="2:20" ht="15.75" customHeight="1">
      <c r="B229" s="125"/>
      <c r="C229" s="125"/>
      <c r="D229" s="126"/>
      <c r="E229" s="127"/>
      <c r="F229" s="128"/>
      <c r="G229" s="145"/>
      <c r="H229" s="145"/>
      <c r="I229" s="145"/>
      <c r="J229" s="145"/>
      <c r="K229" s="145"/>
      <c r="L229" s="145"/>
      <c r="M229" s="130"/>
      <c r="P229" s="130"/>
      <c r="S229" s="128"/>
      <c r="T229" s="130"/>
    </row>
    <row r="230" spans="2:20" ht="15.75" customHeight="1">
      <c r="B230" s="125"/>
      <c r="C230" s="125"/>
      <c r="D230" s="126"/>
      <c r="E230" s="127"/>
      <c r="F230" s="128"/>
      <c r="G230" s="145"/>
      <c r="H230" s="145"/>
      <c r="I230" s="145"/>
      <c r="J230" s="145"/>
      <c r="K230" s="145"/>
      <c r="L230" s="145"/>
      <c r="M230" s="130"/>
      <c r="P230" s="130"/>
      <c r="S230" s="128"/>
      <c r="T230" s="130"/>
    </row>
    <row r="231" spans="2:20" ht="15.75" customHeight="1">
      <c r="B231" s="125"/>
      <c r="C231" s="125"/>
      <c r="D231" s="126"/>
      <c r="E231" s="127"/>
      <c r="F231" s="128"/>
      <c r="G231" s="145"/>
      <c r="H231" s="145"/>
      <c r="I231" s="145"/>
      <c r="J231" s="145"/>
      <c r="K231" s="145"/>
      <c r="L231" s="145"/>
      <c r="M231" s="130"/>
      <c r="P231" s="130"/>
      <c r="S231" s="128"/>
      <c r="T231" s="130"/>
    </row>
    <row r="232" spans="2:20" ht="15.75" customHeight="1">
      <c r="B232" s="125"/>
      <c r="C232" s="125"/>
      <c r="D232" s="126"/>
      <c r="E232" s="127"/>
      <c r="F232" s="128"/>
      <c r="G232" s="145"/>
      <c r="H232" s="145"/>
      <c r="I232" s="145"/>
      <c r="J232" s="145"/>
      <c r="K232" s="145"/>
      <c r="L232" s="145"/>
      <c r="M232" s="130"/>
      <c r="P232" s="130"/>
      <c r="S232" s="128"/>
      <c r="T232" s="130"/>
    </row>
    <row r="233" spans="2:20" ht="15.75" customHeight="1">
      <c r="M233" s="130"/>
      <c r="P233" s="130"/>
      <c r="T233" s="130"/>
    </row>
    <row r="234" spans="2:20" ht="15.75" customHeight="1">
      <c r="M234" s="130"/>
      <c r="P234" s="130"/>
      <c r="T234" s="130"/>
    </row>
    <row r="235" spans="2:20" ht="15.75" customHeight="1">
      <c r="M235" s="130"/>
      <c r="P235" s="130"/>
      <c r="T235" s="130"/>
    </row>
    <row r="236" spans="2:20" ht="15.75" customHeight="1">
      <c r="M236" s="130"/>
      <c r="P236" s="130"/>
      <c r="T236" s="130"/>
    </row>
    <row r="237" spans="2:20" ht="15.75" customHeight="1">
      <c r="M237" s="130"/>
      <c r="P237" s="130"/>
      <c r="T237" s="130"/>
    </row>
    <row r="238" spans="2:20" ht="15.75" customHeight="1">
      <c r="M238" s="130"/>
      <c r="P238" s="130"/>
      <c r="T238" s="130"/>
    </row>
    <row r="239" spans="2:20" ht="15.75" customHeight="1">
      <c r="M239" s="130"/>
      <c r="P239" s="130"/>
      <c r="T239" s="130"/>
    </row>
    <row r="240" spans="2:20" ht="15.75" customHeight="1">
      <c r="M240" s="130"/>
      <c r="P240" s="130"/>
      <c r="T240" s="130"/>
    </row>
    <row r="241" spans="13:20" ht="15.75" customHeight="1">
      <c r="M241" s="130"/>
      <c r="P241" s="130"/>
      <c r="T241" s="130"/>
    </row>
    <row r="242" spans="13:20" ht="15.75" customHeight="1">
      <c r="M242" s="130"/>
      <c r="P242" s="130"/>
      <c r="T242" s="130"/>
    </row>
    <row r="243" spans="13:20" ht="15.75" customHeight="1">
      <c r="M243" s="130"/>
      <c r="P243" s="130"/>
      <c r="T243" s="130"/>
    </row>
    <row r="244" spans="13:20" ht="15.75" customHeight="1">
      <c r="M244" s="130"/>
      <c r="P244" s="130"/>
      <c r="T244" s="130"/>
    </row>
    <row r="245" spans="13:20" ht="15.75" customHeight="1">
      <c r="M245" s="130"/>
      <c r="P245" s="130"/>
      <c r="T245" s="130"/>
    </row>
    <row r="246" spans="13:20" ht="15.75" customHeight="1">
      <c r="M246" s="130"/>
      <c r="P246" s="130"/>
      <c r="T246" s="130"/>
    </row>
    <row r="247" spans="13:20" ht="15.75" customHeight="1">
      <c r="M247" s="130"/>
      <c r="P247" s="130"/>
      <c r="T247" s="130"/>
    </row>
    <row r="248" spans="13:20" ht="15.75" customHeight="1">
      <c r="M248" s="130"/>
      <c r="P248" s="130"/>
      <c r="T248" s="130"/>
    </row>
    <row r="249" spans="13:20" ht="15.75" customHeight="1">
      <c r="M249" s="130"/>
      <c r="P249" s="130"/>
      <c r="T249" s="130"/>
    </row>
    <row r="250" spans="13:20" ht="15.75" customHeight="1">
      <c r="M250" s="130"/>
      <c r="P250" s="130"/>
      <c r="T250" s="130"/>
    </row>
    <row r="251" spans="13:20" ht="15.75" customHeight="1">
      <c r="M251" s="130"/>
      <c r="P251" s="130"/>
      <c r="T251" s="130"/>
    </row>
    <row r="252" spans="13:20" ht="15.75" customHeight="1">
      <c r="M252" s="130"/>
      <c r="P252" s="130"/>
      <c r="T252" s="130"/>
    </row>
    <row r="253" spans="13:20" ht="15.75" customHeight="1">
      <c r="M253" s="130"/>
      <c r="P253" s="130"/>
      <c r="T253" s="130"/>
    </row>
    <row r="254" spans="13:20" ht="15.75" customHeight="1">
      <c r="M254" s="130"/>
      <c r="P254" s="130"/>
      <c r="T254" s="130"/>
    </row>
    <row r="255" spans="13:20" ht="15.75" customHeight="1">
      <c r="M255" s="130"/>
      <c r="P255" s="130"/>
      <c r="T255" s="130"/>
    </row>
    <row r="256" spans="13:20" ht="15.75" customHeight="1">
      <c r="M256" s="130"/>
      <c r="P256" s="130"/>
      <c r="T256" s="130"/>
    </row>
    <row r="257" spans="13:20" ht="15.75" customHeight="1">
      <c r="M257" s="130"/>
      <c r="P257" s="130"/>
      <c r="T257" s="130"/>
    </row>
    <row r="258" spans="13:20" ht="15.75" customHeight="1">
      <c r="M258" s="130"/>
      <c r="P258" s="130"/>
      <c r="T258" s="130"/>
    </row>
    <row r="259" spans="13:20" ht="15.75" customHeight="1">
      <c r="M259" s="130"/>
      <c r="P259" s="130"/>
      <c r="T259" s="130"/>
    </row>
    <row r="260" spans="13:20" ht="15.75" customHeight="1">
      <c r="M260" s="130"/>
      <c r="P260" s="130"/>
      <c r="T260" s="130"/>
    </row>
    <row r="261" spans="13:20" ht="15.75" customHeight="1">
      <c r="M261" s="130"/>
      <c r="P261" s="130"/>
      <c r="T261" s="130"/>
    </row>
    <row r="262" spans="13:20" ht="15.75" customHeight="1">
      <c r="M262" s="130"/>
      <c r="P262" s="130"/>
      <c r="T262" s="130"/>
    </row>
    <row r="263" spans="13:20" ht="15.75" customHeight="1">
      <c r="M263" s="130"/>
      <c r="P263" s="130"/>
      <c r="T263" s="130"/>
    </row>
    <row r="264" spans="13:20" ht="15.75" customHeight="1">
      <c r="M264" s="130"/>
      <c r="P264" s="130"/>
      <c r="T264" s="130"/>
    </row>
    <row r="265" spans="13:20" ht="15.75" customHeight="1">
      <c r="M265" s="130"/>
      <c r="P265" s="130"/>
      <c r="T265" s="130"/>
    </row>
    <row r="266" spans="13:20" ht="15.75" customHeight="1">
      <c r="M266" s="130"/>
      <c r="P266" s="130"/>
      <c r="T266" s="130"/>
    </row>
    <row r="267" spans="13:20" ht="15.75" customHeight="1">
      <c r="M267" s="130"/>
      <c r="P267" s="130"/>
      <c r="T267" s="130"/>
    </row>
    <row r="268" spans="13:20" ht="15.75" customHeight="1">
      <c r="M268" s="130"/>
      <c r="P268" s="130"/>
      <c r="T268" s="130"/>
    </row>
    <row r="269" spans="13:20" ht="15.75" customHeight="1">
      <c r="M269" s="130"/>
      <c r="P269" s="130"/>
      <c r="T269" s="130"/>
    </row>
    <row r="270" spans="13:20" ht="15.75" customHeight="1">
      <c r="M270" s="130"/>
      <c r="P270" s="130"/>
      <c r="T270" s="130"/>
    </row>
    <row r="271" spans="13:20" ht="15.75" customHeight="1">
      <c r="M271" s="130"/>
      <c r="P271" s="130"/>
      <c r="T271" s="130"/>
    </row>
    <row r="272" spans="13:20" ht="15.75" customHeight="1">
      <c r="M272" s="130"/>
      <c r="P272" s="130"/>
      <c r="T272" s="130"/>
    </row>
    <row r="273" spans="13:20" ht="15.75" customHeight="1">
      <c r="M273" s="130"/>
      <c r="P273" s="130"/>
      <c r="T273" s="130"/>
    </row>
    <row r="274" spans="13:20" ht="15.75" customHeight="1">
      <c r="M274" s="130"/>
      <c r="P274" s="130"/>
      <c r="T274" s="130"/>
    </row>
    <row r="275" spans="13:20" ht="15.75" customHeight="1">
      <c r="M275" s="130"/>
      <c r="P275" s="130"/>
      <c r="T275" s="130"/>
    </row>
    <row r="276" spans="13:20" ht="15.75" customHeight="1">
      <c r="M276" s="130"/>
      <c r="P276" s="130"/>
      <c r="T276" s="130"/>
    </row>
    <row r="277" spans="13:20" ht="15.75" customHeight="1">
      <c r="M277" s="130"/>
      <c r="P277" s="130"/>
      <c r="T277" s="130"/>
    </row>
    <row r="278" spans="13:20" ht="15.75" customHeight="1">
      <c r="M278" s="130"/>
      <c r="P278" s="130"/>
      <c r="T278" s="130"/>
    </row>
    <row r="279" spans="13:20" ht="15.75" customHeight="1">
      <c r="M279" s="130"/>
      <c r="P279" s="130"/>
      <c r="T279" s="130"/>
    </row>
    <row r="280" spans="13:20" ht="15.75" customHeight="1">
      <c r="M280" s="130"/>
      <c r="P280" s="130"/>
      <c r="T280" s="130"/>
    </row>
    <row r="281" spans="13:20" ht="15.75" customHeight="1">
      <c r="M281" s="130"/>
      <c r="P281" s="130"/>
      <c r="T281" s="130"/>
    </row>
    <row r="282" spans="13:20" ht="15.75" customHeight="1">
      <c r="M282" s="130"/>
      <c r="P282" s="130"/>
      <c r="T282" s="130"/>
    </row>
    <row r="283" spans="13:20" ht="15.75" customHeight="1">
      <c r="M283" s="130"/>
      <c r="P283" s="130"/>
      <c r="T283" s="130"/>
    </row>
    <row r="284" spans="13:20" ht="15.75" customHeight="1">
      <c r="M284" s="130"/>
      <c r="P284" s="130"/>
      <c r="T284" s="130"/>
    </row>
    <row r="285" spans="13:20" ht="15.75" customHeight="1">
      <c r="M285" s="130"/>
      <c r="P285" s="130"/>
      <c r="T285" s="130"/>
    </row>
    <row r="286" spans="13:20" ht="15.75" customHeight="1">
      <c r="M286" s="130"/>
      <c r="P286" s="130"/>
      <c r="T286" s="130"/>
    </row>
    <row r="287" spans="13:20" ht="15.75" customHeight="1">
      <c r="M287" s="130"/>
      <c r="P287" s="130"/>
      <c r="T287" s="130"/>
    </row>
    <row r="288" spans="13:20" ht="15.75" customHeight="1">
      <c r="M288" s="130"/>
      <c r="P288" s="130"/>
      <c r="T288" s="130"/>
    </row>
    <row r="289" spans="13:20" ht="15.75" customHeight="1">
      <c r="M289" s="130"/>
      <c r="P289" s="130"/>
      <c r="T289" s="130"/>
    </row>
    <row r="290" spans="13:20" ht="15.75" customHeight="1">
      <c r="M290" s="130"/>
      <c r="P290" s="130"/>
      <c r="T290" s="130"/>
    </row>
    <row r="291" spans="13:20" ht="15.75" customHeight="1">
      <c r="M291" s="130"/>
      <c r="P291" s="130"/>
      <c r="T291" s="130"/>
    </row>
    <row r="292" spans="13:20" ht="15.75" customHeight="1">
      <c r="M292" s="130"/>
      <c r="P292" s="130"/>
      <c r="T292" s="130"/>
    </row>
    <row r="293" spans="13:20" ht="15.75" customHeight="1">
      <c r="M293" s="130"/>
      <c r="P293" s="130"/>
      <c r="T293" s="130"/>
    </row>
    <row r="294" spans="13:20" ht="15.75" customHeight="1">
      <c r="M294" s="130"/>
      <c r="P294" s="130"/>
      <c r="T294" s="130"/>
    </row>
    <row r="295" spans="13:20" ht="15.75" customHeight="1">
      <c r="M295" s="130"/>
      <c r="P295" s="130"/>
      <c r="T295" s="130"/>
    </row>
    <row r="296" spans="13:20" ht="15.75" customHeight="1">
      <c r="M296" s="130"/>
      <c r="P296" s="130"/>
      <c r="T296" s="130"/>
    </row>
    <row r="297" spans="13:20" ht="15.75" customHeight="1">
      <c r="M297" s="130"/>
      <c r="P297" s="130"/>
      <c r="T297" s="130"/>
    </row>
    <row r="298" spans="13:20" ht="15.75" customHeight="1">
      <c r="M298" s="130"/>
      <c r="P298" s="130"/>
      <c r="T298" s="130"/>
    </row>
    <row r="299" spans="13:20" ht="15.75" customHeight="1">
      <c r="M299" s="130"/>
      <c r="P299" s="130"/>
      <c r="T299" s="130"/>
    </row>
    <row r="300" spans="13:20" ht="15.75" customHeight="1">
      <c r="M300" s="130"/>
      <c r="P300" s="130"/>
      <c r="T300" s="130"/>
    </row>
    <row r="301" spans="13:20" ht="15.75" customHeight="1">
      <c r="M301" s="130"/>
      <c r="P301" s="130"/>
      <c r="T301" s="130"/>
    </row>
    <row r="302" spans="13:20" ht="15.75" customHeight="1">
      <c r="M302" s="130"/>
      <c r="P302" s="130"/>
      <c r="T302" s="130"/>
    </row>
    <row r="303" spans="13:20" ht="15.75" customHeight="1">
      <c r="M303" s="130"/>
      <c r="P303" s="130"/>
      <c r="T303" s="130"/>
    </row>
    <row r="304" spans="13:20" ht="15.75" customHeight="1">
      <c r="M304" s="130"/>
      <c r="P304" s="130"/>
      <c r="T304" s="130"/>
    </row>
    <row r="305" spans="13:20" ht="15.75" customHeight="1">
      <c r="M305" s="130"/>
      <c r="P305" s="130"/>
      <c r="T305" s="130"/>
    </row>
    <row r="306" spans="13:20" ht="15.75" customHeight="1">
      <c r="M306" s="130"/>
      <c r="P306" s="130"/>
      <c r="T306" s="130"/>
    </row>
    <row r="307" spans="13:20" ht="15.75" customHeight="1">
      <c r="M307" s="130"/>
      <c r="P307" s="130"/>
      <c r="T307" s="130"/>
    </row>
    <row r="308" spans="13:20" ht="15.75" customHeight="1">
      <c r="M308" s="130"/>
      <c r="P308" s="130"/>
      <c r="T308" s="130"/>
    </row>
    <row r="309" spans="13:20" ht="15.75" customHeight="1">
      <c r="M309" s="130"/>
      <c r="P309" s="130"/>
      <c r="T309" s="130"/>
    </row>
    <row r="310" spans="13:20" ht="15.75" customHeight="1">
      <c r="M310" s="130"/>
      <c r="P310" s="130"/>
      <c r="T310" s="130"/>
    </row>
    <row r="311" spans="13:20" ht="15.75" customHeight="1">
      <c r="M311" s="130"/>
      <c r="P311" s="130"/>
      <c r="T311" s="130"/>
    </row>
    <row r="312" spans="13:20" ht="15.75" customHeight="1">
      <c r="M312" s="130"/>
      <c r="P312" s="130"/>
      <c r="T312" s="130"/>
    </row>
    <row r="313" spans="13:20" ht="15.75" customHeight="1">
      <c r="M313" s="130"/>
      <c r="P313" s="130"/>
      <c r="T313" s="130"/>
    </row>
    <row r="314" spans="13:20" ht="15.75" customHeight="1">
      <c r="M314" s="130"/>
      <c r="P314" s="130"/>
      <c r="T314" s="130"/>
    </row>
    <row r="315" spans="13:20" ht="15.75" customHeight="1">
      <c r="M315" s="130"/>
      <c r="P315" s="130"/>
      <c r="T315" s="130"/>
    </row>
    <row r="316" spans="13:20" ht="15.75" customHeight="1">
      <c r="M316" s="130"/>
      <c r="P316" s="130"/>
      <c r="T316" s="130"/>
    </row>
    <row r="317" spans="13:20" ht="15.75" customHeight="1">
      <c r="M317" s="130"/>
      <c r="P317" s="130"/>
      <c r="T317" s="130"/>
    </row>
    <row r="318" spans="13:20" ht="15.75" customHeight="1">
      <c r="M318" s="130"/>
      <c r="P318" s="130"/>
      <c r="T318" s="130"/>
    </row>
    <row r="319" spans="13:20" ht="15.75" customHeight="1">
      <c r="M319" s="130"/>
      <c r="P319" s="130"/>
      <c r="T319" s="130"/>
    </row>
    <row r="320" spans="13:20" ht="15.75" customHeight="1">
      <c r="M320" s="130"/>
      <c r="P320" s="130"/>
      <c r="T320" s="130"/>
    </row>
    <row r="321" spans="13:20" ht="15.75" customHeight="1">
      <c r="M321" s="130"/>
      <c r="P321" s="130"/>
      <c r="T321" s="130"/>
    </row>
    <row r="322" spans="13:20" ht="15.75" customHeight="1">
      <c r="M322" s="130"/>
      <c r="P322" s="130"/>
      <c r="T322" s="130"/>
    </row>
    <row r="323" spans="13:20" ht="15.75" customHeight="1">
      <c r="M323" s="130"/>
      <c r="P323" s="130"/>
      <c r="T323" s="130"/>
    </row>
    <row r="324" spans="13:20" ht="15.75" customHeight="1">
      <c r="M324" s="130"/>
      <c r="P324" s="130"/>
      <c r="T324" s="130"/>
    </row>
    <row r="325" spans="13:20" ht="15.75" customHeight="1">
      <c r="M325" s="130"/>
      <c r="P325" s="130"/>
      <c r="T325" s="130"/>
    </row>
    <row r="326" spans="13:20" ht="15.75" customHeight="1">
      <c r="M326" s="130"/>
      <c r="P326" s="130"/>
      <c r="T326" s="130"/>
    </row>
    <row r="327" spans="13:20" ht="15.75" customHeight="1">
      <c r="M327" s="130"/>
      <c r="P327" s="130"/>
      <c r="T327" s="130"/>
    </row>
    <row r="328" spans="13:20" ht="15.75" customHeight="1">
      <c r="M328" s="130"/>
      <c r="P328" s="130"/>
      <c r="T328" s="130"/>
    </row>
    <row r="329" spans="13:20" ht="15.75" customHeight="1">
      <c r="M329" s="130"/>
      <c r="P329" s="130"/>
      <c r="T329" s="130"/>
    </row>
    <row r="330" spans="13:20" ht="15.75" customHeight="1">
      <c r="M330" s="130"/>
      <c r="P330" s="130"/>
      <c r="T330" s="130"/>
    </row>
    <row r="331" spans="13:20" ht="15.75" customHeight="1">
      <c r="M331" s="130"/>
      <c r="P331" s="130"/>
      <c r="T331" s="130"/>
    </row>
    <row r="332" spans="13:20" ht="15.75" customHeight="1">
      <c r="M332" s="130"/>
      <c r="P332" s="130"/>
      <c r="T332" s="130"/>
    </row>
    <row r="333" spans="13:20" ht="15.75" customHeight="1">
      <c r="M333" s="130"/>
      <c r="P333" s="130"/>
      <c r="T333" s="130"/>
    </row>
    <row r="334" spans="13:20" ht="15.75" customHeight="1">
      <c r="M334" s="130"/>
      <c r="P334" s="130"/>
      <c r="T334" s="130"/>
    </row>
    <row r="335" spans="13:20" ht="15.75" customHeight="1">
      <c r="M335" s="130"/>
      <c r="P335" s="130"/>
      <c r="T335" s="130"/>
    </row>
    <row r="336" spans="13:20" ht="15.75" customHeight="1">
      <c r="M336" s="130"/>
      <c r="P336" s="130"/>
      <c r="T336" s="130"/>
    </row>
    <row r="337" spans="13:20" ht="15.75" customHeight="1">
      <c r="M337" s="130"/>
      <c r="P337" s="130"/>
      <c r="T337" s="130"/>
    </row>
    <row r="338" spans="13:20" ht="15.75" customHeight="1">
      <c r="M338" s="130"/>
      <c r="P338" s="130"/>
      <c r="T338" s="130"/>
    </row>
    <row r="339" spans="13:20" ht="15.75" customHeight="1">
      <c r="M339" s="130"/>
      <c r="P339" s="130"/>
      <c r="T339" s="130"/>
    </row>
    <row r="340" spans="13:20" ht="15.75" customHeight="1">
      <c r="M340" s="130"/>
      <c r="P340" s="130"/>
      <c r="T340" s="130"/>
    </row>
    <row r="341" spans="13:20" ht="15.75" customHeight="1">
      <c r="M341" s="130"/>
      <c r="P341" s="130"/>
      <c r="T341" s="130"/>
    </row>
    <row r="342" spans="13:20" ht="15.75" customHeight="1">
      <c r="M342" s="130"/>
      <c r="P342" s="130"/>
      <c r="T342" s="130"/>
    </row>
    <row r="343" spans="13:20" ht="15.75" customHeight="1">
      <c r="M343" s="130"/>
      <c r="P343" s="130"/>
      <c r="T343" s="130"/>
    </row>
    <row r="344" spans="13:20" ht="15.75" customHeight="1">
      <c r="M344" s="130"/>
      <c r="P344" s="130"/>
      <c r="T344" s="130"/>
    </row>
    <row r="345" spans="13:20" ht="15.75" customHeight="1">
      <c r="M345" s="130"/>
      <c r="P345" s="130"/>
      <c r="T345" s="130"/>
    </row>
    <row r="346" spans="13:20" ht="15.75" customHeight="1">
      <c r="M346" s="130"/>
      <c r="P346" s="130"/>
      <c r="T346" s="130"/>
    </row>
    <row r="347" spans="13:20" ht="15.75" customHeight="1">
      <c r="M347" s="130"/>
      <c r="P347" s="130"/>
      <c r="T347" s="130"/>
    </row>
    <row r="348" spans="13:20" ht="15.75" customHeight="1">
      <c r="M348" s="130"/>
      <c r="P348" s="130"/>
      <c r="T348" s="130"/>
    </row>
    <row r="349" spans="13:20" ht="15.75" customHeight="1">
      <c r="M349" s="130"/>
      <c r="P349" s="130"/>
      <c r="T349" s="130"/>
    </row>
    <row r="350" spans="13:20" ht="15.75" customHeight="1">
      <c r="M350" s="130"/>
      <c r="P350" s="130"/>
      <c r="T350" s="130"/>
    </row>
    <row r="351" spans="13:20" ht="15.75" customHeight="1">
      <c r="M351" s="130"/>
      <c r="P351" s="130"/>
      <c r="T351" s="130"/>
    </row>
    <row r="352" spans="13:20" ht="15.75" customHeight="1">
      <c r="M352" s="130"/>
      <c r="P352" s="130"/>
      <c r="T352" s="130"/>
    </row>
    <row r="353" spans="13:20" ht="15.75" customHeight="1">
      <c r="M353" s="130"/>
      <c r="P353" s="130"/>
      <c r="T353" s="130"/>
    </row>
    <row r="354" spans="13:20" ht="15.75" customHeight="1">
      <c r="M354" s="130"/>
      <c r="P354" s="130"/>
      <c r="T354" s="130"/>
    </row>
    <row r="355" spans="13:20" ht="15.75" customHeight="1">
      <c r="M355" s="130"/>
      <c r="P355" s="130"/>
      <c r="T355" s="130"/>
    </row>
    <row r="356" spans="13:20" ht="15.75" customHeight="1">
      <c r="M356" s="130"/>
      <c r="P356" s="130"/>
      <c r="T356" s="130"/>
    </row>
    <row r="357" spans="13:20" ht="15.75" customHeight="1">
      <c r="M357" s="130"/>
      <c r="P357" s="130"/>
      <c r="T357" s="130"/>
    </row>
    <row r="358" spans="13:20" ht="15.75" customHeight="1">
      <c r="M358" s="130"/>
      <c r="P358" s="130"/>
      <c r="T358" s="130"/>
    </row>
    <row r="359" spans="13:20" ht="15.75" customHeight="1">
      <c r="M359" s="130"/>
      <c r="P359" s="130"/>
      <c r="T359" s="130"/>
    </row>
    <row r="360" spans="13:20" ht="15.75" customHeight="1">
      <c r="M360" s="130"/>
      <c r="P360" s="130"/>
      <c r="T360" s="130"/>
    </row>
    <row r="361" spans="13:20" ht="15.75" customHeight="1">
      <c r="M361" s="130"/>
      <c r="P361" s="130"/>
      <c r="T361" s="130"/>
    </row>
    <row r="362" spans="13:20" ht="15.75" customHeight="1">
      <c r="M362" s="130"/>
      <c r="P362" s="130"/>
      <c r="T362" s="130"/>
    </row>
    <row r="363" spans="13:20" ht="15.75" customHeight="1">
      <c r="M363" s="130"/>
      <c r="P363" s="130"/>
      <c r="T363" s="130"/>
    </row>
    <row r="364" spans="13:20" ht="15.75" customHeight="1">
      <c r="M364" s="130"/>
      <c r="P364" s="130"/>
      <c r="T364" s="130"/>
    </row>
    <row r="365" spans="13:20" ht="15.75" customHeight="1">
      <c r="M365" s="130"/>
      <c r="P365" s="130"/>
      <c r="T365" s="130"/>
    </row>
    <row r="366" spans="13:20" ht="15.75" customHeight="1">
      <c r="M366" s="130"/>
      <c r="P366" s="130"/>
      <c r="T366" s="130"/>
    </row>
    <row r="367" spans="13:20" ht="15.75" customHeight="1">
      <c r="M367" s="130"/>
      <c r="P367" s="130"/>
      <c r="T367" s="130"/>
    </row>
    <row r="368" spans="13:20" ht="15.75" customHeight="1">
      <c r="M368" s="130"/>
      <c r="P368" s="130"/>
      <c r="T368" s="130"/>
    </row>
    <row r="369" spans="13:20" ht="15.75" customHeight="1">
      <c r="M369" s="130"/>
      <c r="P369" s="130"/>
      <c r="T369" s="130"/>
    </row>
    <row r="370" spans="13:20" ht="15.75" customHeight="1">
      <c r="M370" s="130"/>
      <c r="P370" s="130"/>
      <c r="T370" s="130"/>
    </row>
    <row r="371" spans="13:20" ht="15.75" customHeight="1">
      <c r="M371" s="130"/>
      <c r="P371" s="130"/>
      <c r="T371" s="130"/>
    </row>
    <row r="372" spans="13:20" ht="15.75" customHeight="1">
      <c r="M372" s="130"/>
      <c r="P372" s="130"/>
      <c r="T372" s="130"/>
    </row>
    <row r="373" spans="13:20" ht="15.75" customHeight="1">
      <c r="M373" s="130"/>
      <c r="P373" s="130"/>
      <c r="T373" s="130"/>
    </row>
    <row r="374" spans="13:20" ht="15.75" customHeight="1">
      <c r="M374" s="130"/>
      <c r="P374" s="130"/>
      <c r="T374" s="130"/>
    </row>
    <row r="375" spans="13:20" ht="15.75" customHeight="1">
      <c r="M375" s="130"/>
      <c r="P375" s="130"/>
      <c r="T375" s="130"/>
    </row>
    <row r="376" spans="13:20" ht="15.75" customHeight="1">
      <c r="M376" s="130"/>
      <c r="P376" s="130"/>
      <c r="T376" s="130"/>
    </row>
    <row r="377" spans="13:20" ht="15.75" customHeight="1">
      <c r="M377" s="130"/>
      <c r="P377" s="130"/>
      <c r="T377" s="130"/>
    </row>
    <row r="378" spans="13:20" ht="15.75" customHeight="1">
      <c r="M378" s="130"/>
      <c r="P378" s="130"/>
      <c r="T378" s="130"/>
    </row>
    <row r="379" spans="13:20" ht="15.75" customHeight="1">
      <c r="M379" s="130"/>
      <c r="P379" s="130"/>
      <c r="T379" s="130"/>
    </row>
    <row r="380" spans="13:20" ht="15.75" customHeight="1">
      <c r="M380" s="130"/>
      <c r="P380" s="130"/>
      <c r="T380" s="130"/>
    </row>
    <row r="381" spans="13:20" ht="15.75" customHeight="1">
      <c r="M381" s="130"/>
      <c r="P381" s="130"/>
      <c r="T381" s="130"/>
    </row>
    <row r="382" spans="13:20" ht="15.75" customHeight="1">
      <c r="M382" s="130"/>
      <c r="P382" s="130"/>
      <c r="T382" s="130"/>
    </row>
    <row r="383" spans="13:20" ht="15.75" customHeight="1">
      <c r="M383" s="130"/>
      <c r="P383" s="130"/>
      <c r="T383" s="130"/>
    </row>
    <row r="384" spans="13:20" ht="15.75" customHeight="1">
      <c r="M384" s="130"/>
      <c r="P384" s="130"/>
      <c r="T384" s="130"/>
    </row>
    <row r="385" spans="13:20" ht="15.75" customHeight="1">
      <c r="M385" s="130"/>
      <c r="P385" s="130"/>
      <c r="T385" s="130"/>
    </row>
    <row r="386" spans="13:20" ht="15.75" customHeight="1">
      <c r="M386" s="130"/>
      <c r="P386" s="130"/>
      <c r="T386" s="130"/>
    </row>
    <row r="387" spans="13:20" ht="15.75" customHeight="1">
      <c r="M387" s="130"/>
      <c r="P387" s="130"/>
      <c r="T387" s="130"/>
    </row>
    <row r="388" spans="13:20" ht="15.75" customHeight="1">
      <c r="M388" s="130"/>
      <c r="P388" s="130"/>
      <c r="T388" s="130"/>
    </row>
    <row r="389" spans="13:20" ht="15.75" customHeight="1">
      <c r="M389" s="130"/>
      <c r="P389" s="130"/>
      <c r="T389" s="130"/>
    </row>
    <row r="390" spans="13:20" ht="15.75" customHeight="1">
      <c r="M390" s="130"/>
      <c r="P390" s="130"/>
      <c r="T390" s="130"/>
    </row>
    <row r="391" spans="13:20" ht="15.75" customHeight="1">
      <c r="M391" s="130"/>
      <c r="P391" s="130"/>
      <c r="T391" s="130"/>
    </row>
    <row r="392" spans="13:20" ht="15.75" customHeight="1">
      <c r="M392" s="130"/>
      <c r="P392" s="130"/>
      <c r="T392" s="130"/>
    </row>
    <row r="393" spans="13:20" ht="15.75" customHeight="1">
      <c r="M393" s="130"/>
      <c r="P393" s="130"/>
      <c r="T393" s="130"/>
    </row>
    <row r="394" spans="13:20" ht="15.75" customHeight="1">
      <c r="M394" s="130"/>
      <c r="P394" s="130"/>
      <c r="T394" s="130"/>
    </row>
    <row r="395" spans="13:20" ht="15.75" customHeight="1">
      <c r="M395" s="130"/>
      <c r="P395" s="130"/>
      <c r="T395" s="130"/>
    </row>
    <row r="396" spans="13:20" ht="15.75" customHeight="1">
      <c r="M396" s="130"/>
      <c r="P396" s="130"/>
      <c r="T396" s="130"/>
    </row>
    <row r="397" spans="13:20" ht="15.75" customHeight="1">
      <c r="M397" s="130"/>
      <c r="P397" s="130"/>
      <c r="T397" s="130"/>
    </row>
    <row r="398" spans="13:20" ht="15.75" customHeight="1">
      <c r="M398" s="130"/>
      <c r="P398" s="130"/>
      <c r="T398" s="130"/>
    </row>
    <row r="399" spans="13:20" ht="15.75" customHeight="1">
      <c r="M399" s="130"/>
      <c r="P399" s="130"/>
      <c r="T399" s="130"/>
    </row>
    <row r="400" spans="13:20" ht="15.75" customHeight="1">
      <c r="M400" s="130"/>
      <c r="P400" s="130"/>
      <c r="T400" s="130"/>
    </row>
    <row r="401" spans="13:20" ht="15.75" customHeight="1">
      <c r="M401" s="130"/>
      <c r="P401" s="130"/>
      <c r="T401" s="130"/>
    </row>
    <row r="402" spans="13:20" ht="15.75" customHeight="1">
      <c r="M402" s="130"/>
      <c r="P402" s="130"/>
      <c r="T402" s="130"/>
    </row>
    <row r="403" spans="13:20" ht="15.75" customHeight="1">
      <c r="M403" s="130"/>
      <c r="P403" s="130"/>
      <c r="T403" s="130"/>
    </row>
    <row r="404" spans="13:20" ht="15.75" customHeight="1">
      <c r="M404" s="130"/>
      <c r="P404" s="130"/>
      <c r="T404" s="130"/>
    </row>
    <row r="405" spans="13:20" ht="15.75" customHeight="1">
      <c r="M405" s="130"/>
      <c r="P405" s="130"/>
      <c r="T405" s="130"/>
    </row>
    <row r="406" spans="13:20" ht="15.75" customHeight="1">
      <c r="M406" s="130"/>
      <c r="P406" s="130"/>
      <c r="T406" s="130"/>
    </row>
    <row r="407" spans="13:20" ht="15.75" customHeight="1">
      <c r="M407" s="130"/>
      <c r="P407" s="130"/>
      <c r="T407" s="130"/>
    </row>
    <row r="408" spans="13:20" ht="15.75" customHeight="1">
      <c r="M408" s="130"/>
      <c r="P408" s="130"/>
      <c r="T408" s="130"/>
    </row>
    <row r="409" spans="13:20" ht="15.75" customHeight="1">
      <c r="M409" s="130"/>
      <c r="P409" s="130"/>
      <c r="T409" s="130"/>
    </row>
    <row r="410" spans="13:20" ht="15.75" customHeight="1">
      <c r="M410" s="130"/>
      <c r="P410" s="130"/>
      <c r="T410" s="130"/>
    </row>
    <row r="411" spans="13:20" ht="15.75" customHeight="1">
      <c r="M411" s="130"/>
      <c r="P411" s="130"/>
      <c r="T411" s="130"/>
    </row>
    <row r="412" spans="13:20" ht="15.75" customHeight="1">
      <c r="M412" s="130"/>
      <c r="P412" s="130"/>
      <c r="T412" s="130"/>
    </row>
    <row r="413" spans="13:20" ht="15.75" customHeight="1">
      <c r="M413" s="130"/>
      <c r="P413" s="130"/>
      <c r="T413" s="130"/>
    </row>
    <row r="414" spans="13:20" ht="15.75" customHeight="1">
      <c r="M414" s="130"/>
      <c r="P414" s="130"/>
      <c r="T414" s="130"/>
    </row>
    <row r="415" spans="13:20" ht="15.75" customHeight="1">
      <c r="M415" s="130"/>
      <c r="P415" s="130"/>
      <c r="T415" s="130"/>
    </row>
    <row r="416" spans="13:20" ht="15.75" customHeight="1">
      <c r="M416" s="130"/>
      <c r="P416" s="130"/>
      <c r="T416" s="130"/>
    </row>
    <row r="417" spans="13:20" ht="15.75" customHeight="1">
      <c r="M417" s="130"/>
      <c r="P417" s="130"/>
      <c r="T417" s="130"/>
    </row>
    <row r="418" spans="13:20" ht="15.75" customHeight="1">
      <c r="M418" s="130"/>
      <c r="P418" s="130"/>
      <c r="T418" s="130"/>
    </row>
    <row r="419" spans="13:20" ht="15.75" customHeight="1">
      <c r="M419" s="130"/>
      <c r="P419" s="130"/>
      <c r="T419" s="130"/>
    </row>
    <row r="420" spans="13:20" ht="15.75" customHeight="1">
      <c r="M420" s="130"/>
      <c r="P420" s="130"/>
      <c r="T420" s="130"/>
    </row>
    <row r="421" spans="13:20" ht="15.75" customHeight="1">
      <c r="M421" s="130"/>
      <c r="P421" s="130"/>
      <c r="T421" s="130"/>
    </row>
    <row r="422" spans="13:20" ht="15.75" customHeight="1">
      <c r="M422" s="130"/>
      <c r="P422" s="130"/>
      <c r="T422" s="130"/>
    </row>
    <row r="423" spans="13:20" ht="15.75" customHeight="1">
      <c r="M423" s="130"/>
      <c r="P423" s="130"/>
      <c r="T423" s="130"/>
    </row>
    <row r="424" spans="13:20" ht="15.75" customHeight="1">
      <c r="M424" s="130"/>
      <c r="P424" s="130"/>
      <c r="T424" s="130"/>
    </row>
    <row r="425" spans="13:20" ht="15.75" customHeight="1">
      <c r="M425" s="130"/>
      <c r="P425" s="130"/>
      <c r="T425" s="130"/>
    </row>
    <row r="426" spans="13:20" ht="15.75" customHeight="1">
      <c r="M426" s="130"/>
      <c r="P426" s="130"/>
      <c r="T426" s="130"/>
    </row>
    <row r="427" spans="13:20" ht="15.75" customHeight="1">
      <c r="M427" s="130"/>
      <c r="P427" s="130"/>
      <c r="T427" s="130"/>
    </row>
    <row r="428" spans="13:20" ht="15.75" customHeight="1">
      <c r="M428" s="130"/>
      <c r="P428" s="130"/>
      <c r="T428" s="130"/>
    </row>
    <row r="429" spans="13:20" ht="15.75" customHeight="1">
      <c r="M429" s="130"/>
      <c r="P429" s="130"/>
      <c r="T429" s="130"/>
    </row>
    <row r="430" spans="13:20" ht="15.75" customHeight="1">
      <c r="M430" s="130"/>
      <c r="P430" s="130"/>
      <c r="T430" s="130"/>
    </row>
    <row r="431" spans="13:20" ht="15.75" customHeight="1">
      <c r="M431" s="130"/>
      <c r="P431" s="130"/>
      <c r="T431" s="130"/>
    </row>
    <row r="432" spans="13:20" ht="15.75" customHeight="1">
      <c r="M432" s="130"/>
      <c r="P432" s="130"/>
      <c r="T432" s="130"/>
    </row>
    <row r="433" spans="13:20" ht="15.75" customHeight="1">
      <c r="M433" s="130"/>
      <c r="P433" s="130"/>
      <c r="T433" s="130"/>
    </row>
    <row r="434" spans="13:20" ht="15.75" customHeight="1">
      <c r="M434" s="130"/>
      <c r="P434" s="130"/>
      <c r="T434" s="130"/>
    </row>
    <row r="435" spans="13:20" ht="15.75" customHeight="1">
      <c r="M435" s="130"/>
      <c r="P435" s="130"/>
      <c r="T435" s="130"/>
    </row>
    <row r="436" spans="13:20" ht="15.75" customHeight="1">
      <c r="M436" s="130"/>
      <c r="P436" s="130"/>
      <c r="T436" s="130"/>
    </row>
    <row r="437" spans="13:20" ht="15.75" customHeight="1">
      <c r="M437" s="130"/>
      <c r="P437" s="130"/>
      <c r="T437" s="130"/>
    </row>
    <row r="438" spans="13:20" ht="15.75" customHeight="1">
      <c r="M438" s="130"/>
      <c r="P438" s="130"/>
      <c r="T438" s="130"/>
    </row>
    <row r="439" spans="13:20" ht="15.75" customHeight="1">
      <c r="M439" s="130"/>
      <c r="P439" s="130"/>
      <c r="T439" s="130"/>
    </row>
    <row r="440" spans="13:20" ht="15.75" customHeight="1">
      <c r="M440" s="130"/>
      <c r="P440" s="130"/>
      <c r="T440" s="130"/>
    </row>
    <row r="441" spans="13:20" ht="15.75" customHeight="1">
      <c r="M441" s="130"/>
      <c r="P441" s="130"/>
      <c r="T441" s="130"/>
    </row>
    <row r="442" spans="13:20" ht="15.75" customHeight="1">
      <c r="M442" s="130"/>
      <c r="P442" s="130"/>
      <c r="T442" s="130"/>
    </row>
    <row r="443" spans="13:20" ht="15.75" customHeight="1">
      <c r="M443" s="130"/>
      <c r="P443" s="130"/>
      <c r="T443" s="130"/>
    </row>
    <row r="444" spans="13:20" ht="15.75" customHeight="1">
      <c r="M444" s="130"/>
      <c r="P444" s="130"/>
      <c r="T444" s="130"/>
    </row>
    <row r="445" spans="13:20" ht="15.75" customHeight="1">
      <c r="M445" s="130"/>
      <c r="P445" s="130"/>
      <c r="T445" s="130"/>
    </row>
    <row r="446" spans="13:20" ht="15.75" customHeight="1">
      <c r="M446" s="130"/>
      <c r="P446" s="130"/>
      <c r="T446" s="130"/>
    </row>
    <row r="447" spans="13:20" ht="15.75" customHeight="1">
      <c r="M447" s="130"/>
      <c r="P447" s="130"/>
      <c r="T447" s="130"/>
    </row>
    <row r="448" spans="13:20" ht="15.75" customHeight="1">
      <c r="M448" s="130"/>
      <c r="P448" s="130"/>
      <c r="T448" s="130"/>
    </row>
    <row r="449" spans="13:20" ht="15.75" customHeight="1">
      <c r="M449" s="130"/>
      <c r="P449" s="130"/>
      <c r="T449" s="130"/>
    </row>
    <row r="450" spans="13:20" ht="15.75" customHeight="1">
      <c r="M450" s="130"/>
      <c r="P450" s="130"/>
      <c r="T450" s="130"/>
    </row>
    <row r="451" spans="13:20" ht="15.75" customHeight="1">
      <c r="M451" s="130"/>
      <c r="P451" s="130"/>
      <c r="T451" s="130"/>
    </row>
    <row r="452" spans="13:20" ht="15.75" customHeight="1">
      <c r="M452" s="130"/>
      <c r="P452" s="130"/>
      <c r="T452" s="130"/>
    </row>
    <row r="453" spans="13:20" ht="15.75" customHeight="1">
      <c r="M453" s="130"/>
      <c r="P453" s="130"/>
      <c r="T453" s="130"/>
    </row>
    <row r="454" spans="13:20" ht="15.75" customHeight="1">
      <c r="M454" s="130"/>
      <c r="P454" s="130"/>
      <c r="T454" s="130"/>
    </row>
    <row r="455" spans="13:20" ht="15.75" customHeight="1">
      <c r="M455" s="130"/>
      <c r="P455" s="130"/>
      <c r="T455" s="130"/>
    </row>
    <row r="456" spans="13:20" ht="15.75" customHeight="1">
      <c r="M456" s="130"/>
      <c r="P456" s="130"/>
      <c r="T456" s="130"/>
    </row>
    <row r="457" spans="13:20" ht="15.75" customHeight="1">
      <c r="M457" s="130"/>
      <c r="P457" s="130"/>
      <c r="T457" s="130"/>
    </row>
    <row r="458" spans="13:20" ht="15.75" customHeight="1">
      <c r="M458" s="130"/>
      <c r="P458" s="130"/>
      <c r="T458" s="130"/>
    </row>
    <row r="459" spans="13:20" ht="15.75" customHeight="1">
      <c r="M459" s="130"/>
      <c r="P459" s="130"/>
      <c r="T459" s="130"/>
    </row>
    <row r="460" spans="13:20" ht="15.75" customHeight="1">
      <c r="M460" s="130"/>
      <c r="P460" s="130"/>
      <c r="T460" s="130"/>
    </row>
    <row r="461" spans="13:20" ht="15.75" customHeight="1">
      <c r="M461" s="130"/>
      <c r="P461" s="130"/>
      <c r="T461" s="130"/>
    </row>
    <row r="462" spans="13:20" ht="15.75" customHeight="1">
      <c r="M462" s="130"/>
      <c r="P462" s="130"/>
      <c r="T462" s="130"/>
    </row>
    <row r="463" spans="13:20" ht="15.75" customHeight="1">
      <c r="M463" s="130"/>
      <c r="P463" s="130"/>
      <c r="T463" s="130"/>
    </row>
    <row r="464" spans="13:20" ht="15.75" customHeight="1">
      <c r="M464" s="130"/>
      <c r="P464" s="130"/>
      <c r="T464" s="130"/>
    </row>
    <row r="465" spans="13:20" ht="15.75" customHeight="1">
      <c r="M465" s="130"/>
      <c r="P465" s="130"/>
      <c r="T465" s="130"/>
    </row>
    <row r="466" spans="13:20" ht="15.75" customHeight="1">
      <c r="M466" s="130"/>
      <c r="P466" s="130"/>
      <c r="T466" s="130"/>
    </row>
    <row r="467" spans="13:20" ht="15.75" customHeight="1">
      <c r="M467" s="130"/>
      <c r="P467" s="130"/>
      <c r="T467" s="130"/>
    </row>
    <row r="468" spans="13:20" ht="15.75" customHeight="1">
      <c r="M468" s="130"/>
      <c r="P468" s="130"/>
      <c r="T468" s="130"/>
    </row>
    <row r="469" spans="13:20" ht="15.75" customHeight="1">
      <c r="M469" s="130"/>
      <c r="P469" s="130"/>
      <c r="T469" s="130"/>
    </row>
    <row r="470" spans="13:20" ht="15.75" customHeight="1">
      <c r="M470" s="130"/>
      <c r="P470" s="130"/>
      <c r="T470" s="130"/>
    </row>
    <row r="471" spans="13:20" ht="15.75" customHeight="1">
      <c r="M471" s="130"/>
      <c r="P471" s="130"/>
      <c r="T471" s="130"/>
    </row>
    <row r="472" spans="13:20" ht="15.75" customHeight="1">
      <c r="M472" s="130"/>
      <c r="P472" s="130"/>
      <c r="T472" s="130"/>
    </row>
    <row r="473" spans="13:20" ht="15.75" customHeight="1">
      <c r="M473" s="130"/>
      <c r="P473" s="130"/>
      <c r="T473" s="130"/>
    </row>
    <row r="474" spans="13:20" ht="15.75" customHeight="1">
      <c r="M474" s="130"/>
      <c r="P474" s="130"/>
      <c r="T474" s="130"/>
    </row>
    <row r="475" spans="13:20" ht="15.75" customHeight="1">
      <c r="M475" s="130"/>
      <c r="P475" s="130"/>
      <c r="T475" s="130"/>
    </row>
    <row r="476" spans="13:20" ht="15.75" customHeight="1">
      <c r="M476" s="130"/>
      <c r="P476" s="130"/>
      <c r="T476" s="130"/>
    </row>
    <row r="477" spans="13:20" ht="15.75" customHeight="1">
      <c r="M477" s="130"/>
      <c r="P477" s="130"/>
      <c r="T477" s="130"/>
    </row>
    <row r="478" spans="13:20" ht="15.75" customHeight="1">
      <c r="M478" s="130"/>
      <c r="P478" s="130"/>
      <c r="T478" s="130"/>
    </row>
    <row r="479" spans="13:20" ht="15.75" customHeight="1">
      <c r="M479" s="130"/>
      <c r="P479" s="130"/>
      <c r="T479" s="130"/>
    </row>
    <row r="480" spans="13:20" ht="15.75" customHeight="1">
      <c r="M480" s="130"/>
      <c r="P480" s="130"/>
      <c r="T480" s="130"/>
    </row>
    <row r="481" spans="13:20" ht="15.75" customHeight="1">
      <c r="M481" s="130"/>
      <c r="P481" s="130"/>
      <c r="T481" s="130"/>
    </row>
    <row r="482" spans="13:20" ht="15.75" customHeight="1">
      <c r="M482" s="130"/>
      <c r="P482" s="130"/>
      <c r="T482" s="130"/>
    </row>
    <row r="483" spans="13:20" ht="15.75" customHeight="1">
      <c r="M483" s="130"/>
      <c r="P483" s="130"/>
      <c r="T483" s="130"/>
    </row>
    <row r="484" spans="13:20" ht="15.75" customHeight="1">
      <c r="M484" s="130"/>
      <c r="P484" s="130"/>
      <c r="T484" s="130"/>
    </row>
    <row r="485" spans="13:20" ht="15.75" customHeight="1">
      <c r="M485" s="130"/>
      <c r="P485" s="130"/>
      <c r="T485" s="130"/>
    </row>
    <row r="486" spans="13:20" ht="15.75" customHeight="1">
      <c r="M486" s="130"/>
      <c r="P486" s="130"/>
      <c r="T486" s="130"/>
    </row>
    <row r="487" spans="13:20" ht="15.75" customHeight="1">
      <c r="M487" s="130"/>
      <c r="P487" s="130"/>
      <c r="T487" s="130"/>
    </row>
    <row r="488" spans="13:20" ht="15.75" customHeight="1">
      <c r="M488" s="130"/>
      <c r="P488" s="130"/>
      <c r="T488" s="130"/>
    </row>
    <row r="489" spans="13:20" ht="15.75" customHeight="1">
      <c r="M489" s="130"/>
      <c r="P489" s="130"/>
      <c r="T489" s="130"/>
    </row>
    <row r="490" spans="13:20" ht="15.75" customHeight="1">
      <c r="M490" s="130"/>
      <c r="P490" s="130"/>
      <c r="T490" s="130"/>
    </row>
    <row r="491" spans="13:20" ht="15.75" customHeight="1">
      <c r="M491" s="130"/>
      <c r="P491" s="130"/>
      <c r="T491" s="130"/>
    </row>
    <row r="492" spans="13:20" ht="15.75" customHeight="1">
      <c r="M492" s="130"/>
      <c r="P492" s="130"/>
      <c r="T492" s="130"/>
    </row>
    <row r="493" spans="13:20" ht="15.75" customHeight="1">
      <c r="M493" s="130"/>
      <c r="P493" s="130"/>
      <c r="T493" s="130"/>
    </row>
    <row r="494" spans="13:20" ht="15.75" customHeight="1">
      <c r="M494" s="130"/>
      <c r="P494" s="130"/>
      <c r="T494" s="130"/>
    </row>
    <row r="495" spans="13:20" ht="15.75" customHeight="1">
      <c r="M495" s="130"/>
      <c r="P495" s="130"/>
      <c r="T495" s="130"/>
    </row>
    <row r="496" spans="13:20" ht="15.75" customHeight="1">
      <c r="M496" s="130"/>
      <c r="P496" s="130"/>
      <c r="T496" s="130"/>
    </row>
    <row r="497" spans="13:20" ht="15.75" customHeight="1">
      <c r="M497" s="130"/>
      <c r="P497" s="130"/>
      <c r="T497" s="130"/>
    </row>
    <row r="498" spans="13:20" ht="15.75" customHeight="1">
      <c r="M498" s="130"/>
      <c r="P498" s="130"/>
      <c r="T498" s="130"/>
    </row>
    <row r="499" spans="13:20" ht="15.75" customHeight="1">
      <c r="M499" s="130"/>
      <c r="P499" s="130"/>
      <c r="T499" s="130"/>
    </row>
    <row r="500" spans="13:20" ht="15.75" customHeight="1">
      <c r="M500" s="130"/>
      <c r="P500" s="130"/>
      <c r="T500" s="130"/>
    </row>
    <row r="501" spans="13:20" ht="15.75" customHeight="1">
      <c r="M501" s="130"/>
      <c r="P501" s="130"/>
      <c r="T501" s="130"/>
    </row>
    <row r="502" spans="13:20" ht="15.75" customHeight="1">
      <c r="M502" s="130"/>
      <c r="P502" s="130"/>
      <c r="T502" s="130"/>
    </row>
    <row r="503" spans="13:20" ht="15.75" customHeight="1">
      <c r="M503" s="130"/>
      <c r="P503" s="130"/>
      <c r="T503" s="130"/>
    </row>
    <row r="504" spans="13:20" ht="15.75" customHeight="1">
      <c r="M504" s="130"/>
      <c r="P504" s="130"/>
      <c r="T504" s="130"/>
    </row>
    <row r="505" spans="13:20" ht="15.75" customHeight="1">
      <c r="M505" s="130"/>
      <c r="P505" s="130"/>
      <c r="T505" s="130"/>
    </row>
    <row r="506" spans="13:20" ht="15.75" customHeight="1">
      <c r="M506" s="130"/>
      <c r="P506" s="130"/>
      <c r="T506" s="130"/>
    </row>
    <row r="507" spans="13:20" ht="15.75" customHeight="1">
      <c r="M507" s="130"/>
      <c r="P507" s="130"/>
      <c r="T507" s="130"/>
    </row>
    <row r="508" spans="13:20" ht="15.75" customHeight="1">
      <c r="M508" s="130"/>
      <c r="P508" s="130"/>
      <c r="T508" s="130"/>
    </row>
    <row r="509" spans="13:20" ht="15.75" customHeight="1">
      <c r="M509" s="130"/>
      <c r="P509" s="130"/>
      <c r="T509" s="130"/>
    </row>
    <row r="510" spans="13:20" ht="15.75" customHeight="1">
      <c r="M510" s="130"/>
      <c r="P510" s="130"/>
      <c r="T510" s="130"/>
    </row>
    <row r="511" spans="13:20" ht="15.75" customHeight="1">
      <c r="M511" s="130"/>
      <c r="P511" s="130"/>
      <c r="T511" s="130"/>
    </row>
    <row r="512" spans="13:20" ht="15.75" customHeight="1">
      <c r="M512" s="130"/>
      <c r="P512" s="130"/>
      <c r="T512" s="130"/>
    </row>
    <row r="513" spans="13:20" ht="15.75" customHeight="1">
      <c r="M513" s="130"/>
      <c r="P513" s="130"/>
      <c r="T513" s="130"/>
    </row>
    <row r="514" spans="13:20" ht="15.75" customHeight="1">
      <c r="M514" s="130"/>
      <c r="P514" s="130"/>
      <c r="T514" s="130"/>
    </row>
    <row r="515" spans="13:20" ht="15.75" customHeight="1">
      <c r="M515" s="130"/>
      <c r="P515" s="130"/>
      <c r="T515" s="130"/>
    </row>
    <row r="516" spans="13:20" ht="15.75" customHeight="1">
      <c r="M516" s="130"/>
      <c r="P516" s="130"/>
      <c r="T516" s="130"/>
    </row>
    <row r="517" spans="13:20" ht="15.75" customHeight="1">
      <c r="M517" s="130"/>
      <c r="P517" s="130"/>
      <c r="T517" s="130"/>
    </row>
    <row r="518" spans="13:20" ht="15.75" customHeight="1">
      <c r="M518" s="130"/>
      <c r="P518" s="130"/>
      <c r="T518" s="130"/>
    </row>
    <row r="519" spans="13:20" ht="15.75" customHeight="1">
      <c r="M519" s="130"/>
      <c r="P519" s="130"/>
      <c r="T519" s="130"/>
    </row>
    <row r="520" spans="13:20" ht="15.75" customHeight="1">
      <c r="M520" s="130"/>
      <c r="P520" s="130"/>
      <c r="T520" s="130"/>
    </row>
    <row r="521" spans="13:20" ht="15.75" customHeight="1">
      <c r="M521" s="130"/>
      <c r="P521" s="130"/>
      <c r="T521" s="130"/>
    </row>
    <row r="522" spans="13:20" ht="15.75" customHeight="1">
      <c r="M522" s="130"/>
      <c r="P522" s="130"/>
      <c r="T522" s="130"/>
    </row>
    <row r="523" spans="13:20" ht="15.75" customHeight="1">
      <c r="M523" s="130"/>
      <c r="P523" s="130"/>
      <c r="T523" s="130"/>
    </row>
    <row r="524" spans="13:20" ht="15.75" customHeight="1">
      <c r="M524" s="130"/>
      <c r="P524" s="130"/>
      <c r="T524" s="130"/>
    </row>
    <row r="525" spans="13:20" ht="15.75" customHeight="1">
      <c r="M525" s="130"/>
      <c r="P525" s="130"/>
      <c r="T525" s="130"/>
    </row>
    <row r="526" spans="13:20" ht="15.75" customHeight="1">
      <c r="M526" s="130"/>
      <c r="P526" s="130"/>
      <c r="T526" s="130"/>
    </row>
    <row r="527" spans="13:20" ht="15.75" customHeight="1">
      <c r="M527" s="130"/>
      <c r="P527" s="130"/>
      <c r="T527" s="130"/>
    </row>
    <row r="528" spans="13:20" ht="15.75" customHeight="1">
      <c r="M528" s="130"/>
      <c r="P528" s="130"/>
      <c r="T528" s="130"/>
    </row>
    <row r="529" spans="13:20" ht="15.75" customHeight="1">
      <c r="M529" s="130"/>
      <c r="P529" s="130"/>
      <c r="T529" s="130"/>
    </row>
    <row r="530" spans="13:20" ht="15.75" customHeight="1">
      <c r="M530" s="130"/>
      <c r="P530" s="130"/>
      <c r="T530" s="130"/>
    </row>
    <row r="531" spans="13:20" ht="15.75" customHeight="1">
      <c r="M531" s="130"/>
      <c r="P531" s="130"/>
      <c r="T531" s="130"/>
    </row>
    <row r="532" spans="13:20" ht="15.75" customHeight="1">
      <c r="M532" s="130"/>
      <c r="P532" s="130"/>
      <c r="T532" s="130"/>
    </row>
    <row r="533" spans="13:20" ht="15.75" customHeight="1">
      <c r="M533" s="130"/>
      <c r="P533" s="130"/>
      <c r="T533" s="130"/>
    </row>
    <row r="534" spans="13:20" ht="15.75" customHeight="1">
      <c r="M534" s="130"/>
      <c r="P534" s="130"/>
      <c r="T534" s="130"/>
    </row>
    <row r="535" spans="13:20" ht="15.75" customHeight="1">
      <c r="M535" s="130"/>
      <c r="P535" s="130"/>
      <c r="T535" s="130"/>
    </row>
    <row r="536" spans="13:20" ht="15.75" customHeight="1">
      <c r="M536" s="130"/>
      <c r="P536" s="130"/>
      <c r="T536" s="130"/>
    </row>
    <row r="537" spans="13:20" ht="15.75" customHeight="1">
      <c r="M537" s="130"/>
      <c r="P537" s="130"/>
      <c r="T537" s="130"/>
    </row>
    <row r="538" spans="13:20" ht="15.75" customHeight="1">
      <c r="M538" s="130"/>
      <c r="P538" s="130"/>
      <c r="T538" s="130"/>
    </row>
    <row r="539" spans="13:20" ht="15.75" customHeight="1">
      <c r="M539" s="130"/>
      <c r="P539" s="130"/>
      <c r="T539" s="130"/>
    </row>
    <row r="540" spans="13:20" ht="15.75" customHeight="1">
      <c r="M540" s="130"/>
      <c r="P540" s="130"/>
      <c r="T540" s="130"/>
    </row>
    <row r="541" spans="13:20" ht="15.75" customHeight="1">
      <c r="M541" s="130"/>
      <c r="P541" s="130"/>
      <c r="T541" s="130"/>
    </row>
    <row r="542" spans="13:20" ht="15.75" customHeight="1">
      <c r="M542" s="130"/>
      <c r="P542" s="130"/>
      <c r="T542" s="130"/>
    </row>
    <row r="543" spans="13:20" ht="15.75" customHeight="1">
      <c r="M543" s="130"/>
      <c r="P543" s="130"/>
      <c r="T543" s="130"/>
    </row>
    <row r="544" spans="13:20" ht="15.75" customHeight="1">
      <c r="M544" s="130"/>
      <c r="P544" s="130"/>
      <c r="T544" s="130"/>
    </row>
    <row r="545" spans="13:20" ht="15.75" customHeight="1">
      <c r="M545" s="130"/>
      <c r="P545" s="130"/>
      <c r="T545" s="130"/>
    </row>
    <row r="546" spans="13:20" ht="15.75" customHeight="1">
      <c r="M546" s="130"/>
      <c r="P546" s="130"/>
      <c r="T546" s="130"/>
    </row>
    <row r="547" spans="13:20" ht="15.75" customHeight="1">
      <c r="M547" s="130"/>
      <c r="P547" s="130"/>
      <c r="T547" s="130"/>
    </row>
    <row r="548" spans="13:20" ht="15.75" customHeight="1">
      <c r="M548" s="130"/>
      <c r="P548" s="130"/>
      <c r="T548" s="130"/>
    </row>
    <row r="549" spans="13:20" ht="15.75" customHeight="1">
      <c r="M549" s="130"/>
      <c r="P549" s="130"/>
      <c r="T549" s="130"/>
    </row>
    <row r="550" spans="13:20" ht="15.75" customHeight="1">
      <c r="M550" s="130"/>
      <c r="P550" s="130"/>
      <c r="T550" s="130"/>
    </row>
    <row r="551" spans="13:20" ht="15.75" customHeight="1">
      <c r="M551" s="130"/>
      <c r="P551" s="130"/>
      <c r="T551" s="130"/>
    </row>
    <row r="552" spans="13:20" ht="15.75" customHeight="1">
      <c r="M552" s="130"/>
      <c r="P552" s="130"/>
      <c r="T552" s="130"/>
    </row>
    <row r="553" spans="13:20" ht="15.75" customHeight="1">
      <c r="M553" s="130"/>
      <c r="P553" s="130"/>
      <c r="T553" s="130"/>
    </row>
    <row r="554" spans="13:20" ht="15.75" customHeight="1">
      <c r="M554" s="130"/>
      <c r="P554" s="130"/>
      <c r="T554" s="130"/>
    </row>
    <row r="555" spans="13:20" ht="15.75" customHeight="1">
      <c r="M555" s="130"/>
      <c r="P555" s="130"/>
      <c r="T555" s="130"/>
    </row>
    <row r="556" spans="13:20" ht="15.75" customHeight="1">
      <c r="M556" s="130"/>
      <c r="P556" s="130"/>
      <c r="T556" s="130"/>
    </row>
    <row r="557" spans="13:20" ht="15.75" customHeight="1">
      <c r="M557" s="130"/>
      <c r="P557" s="130"/>
      <c r="T557" s="130"/>
    </row>
    <row r="558" spans="13:20" ht="15.75" customHeight="1">
      <c r="M558" s="130"/>
      <c r="P558" s="130"/>
      <c r="T558" s="130"/>
    </row>
    <row r="559" spans="13:20" ht="15.75" customHeight="1">
      <c r="M559" s="130"/>
      <c r="P559" s="130"/>
      <c r="T559" s="130"/>
    </row>
    <row r="560" spans="13:20" ht="15.75" customHeight="1">
      <c r="M560" s="130"/>
      <c r="P560" s="130"/>
      <c r="T560" s="130"/>
    </row>
    <row r="561" spans="13:20" ht="15.75" customHeight="1">
      <c r="M561" s="130"/>
      <c r="P561" s="130"/>
      <c r="T561" s="130"/>
    </row>
    <row r="562" spans="13:20" ht="15.75" customHeight="1">
      <c r="M562" s="130"/>
      <c r="P562" s="130"/>
      <c r="T562" s="130"/>
    </row>
    <row r="563" spans="13:20" ht="15.75" customHeight="1">
      <c r="M563" s="130"/>
      <c r="P563" s="130"/>
      <c r="T563" s="130"/>
    </row>
    <row r="564" spans="13:20" ht="15.75" customHeight="1">
      <c r="M564" s="130"/>
      <c r="P564" s="130"/>
      <c r="T564" s="130"/>
    </row>
    <row r="565" spans="13:20" ht="15.75" customHeight="1">
      <c r="M565" s="130"/>
      <c r="P565" s="130"/>
      <c r="T565" s="130"/>
    </row>
    <row r="566" spans="13:20" ht="15.75" customHeight="1">
      <c r="M566" s="130"/>
      <c r="P566" s="130"/>
      <c r="T566" s="130"/>
    </row>
    <row r="567" spans="13:20" ht="15.75" customHeight="1">
      <c r="M567" s="130"/>
      <c r="P567" s="130"/>
      <c r="T567" s="130"/>
    </row>
    <row r="568" spans="13:20" ht="15.75" customHeight="1">
      <c r="M568" s="130"/>
      <c r="P568" s="130"/>
      <c r="T568" s="130"/>
    </row>
    <row r="569" spans="13:20" ht="15.75" customHeight="1">
      <c r="M569" s="130"/>
      <c r="P569" s="130"/>
      <c r="T569" s="130"/>
    </row>
    <row r="570" spans="13:20" ht="15.75" customHeight="1">
      <c r="M570" s="130"/>
      <c r="P570" s="130"/>
      <c r="T570" s="130"/>
    </row>
    <row r="571" spans="13:20" ht="15.75" customHeight="1">
      <c r="M571" s="130"/>
      <c r="P571" s="130"/>
      <c r="T571" s="130"/>
    </row>
    <row r="572" spans="13:20" ht="15.75" customHeight="1">
      <c r="M572" s="130"/>
      <c r="P572" s="130"/>
      <c r="T572" s="130"/>
    </row>
    <row r="573" spans="13:20" ht="15.75" customHeight="1">
      <c r="M573" s="130"/>
      <c r="P573" s="130"/>
      <c r="T573" s="130"/>
    </row>
    <row r="574" spans="13:20" ht="15.75" customHeight="1">
      <c r="M574" s="130"/>
      <c r="P574" s="130"/>
      <c r="T574" s="130"/>
    </row>
    <row r="575" spans="13:20" ht="15.75" customHeight="1">
      <c r="M575" s="130"/>
      <c r="P575" s="130"/>
      <c r="T575" s="130"/>
    </row>
    <row r="576" spans="13:20" ht="15.75" customHeight="1">
      <c r="M576" s="130"/>
      <c r="P576" s="130"/>
      <c r="T576" s="130"/>
    </row>
    <row r="577" spans="13:20" ht="15.75" customHeight="1">
      <c r="M577" s="130"/>
      <c r="P577" s="130"/>
      <c r="T577" s="130"/>
    </row>
    <row r="578" spans="13:20" ht="15.75" customHeight="1">
      <c r="M578" s="130"/>
      <c r="P578" s="130"/>
      <c r="T578" s="130"/>
    </row>
    <row r="579" spans="13:20" ht="15.75" customHeight="1">
      <c r="M579" s="130"/>
      <c r="P579" s="130"/>
      <c r="T579" s="130"/>
    </row>
    <row r="580" spans="13:20" ht="15.75" customHeight="1">
      <c r="M580" s="130"/>
      <c r="P580" s="130"/>
      <c r="T580" s="130"/>
    </row>
    <row r="581" spans="13:20" ht="15.75" customHeight="1">
      <c r="M581" s="130"/>
      <c r="P581" s="130"/>
      <c r="T581" s="130"/>
    </row>
    <row r="582" spans="13:20" ht="15.75" customHeight="1">
      <c r="M582" s="130"/>
      <c r="P582" s="130"/>
      <c r="T582" s="130"/>
    </row>
    <row r="583" spans="13:20" ht="15.75" customHeight="1">
      <c r="M583" s="130"/>
      <c r="P583" s="130"/>
      <c r="T583" s="130"/>
    </row>
    <row r="584" spans="13:20" ht="15.75" customHeight="1">
      <c r="M584" s="130"/>
      <c r="P584" s="130"/>
      <c r="T584" s="130"/>
    </row>
    <row r="585" spans="13:20" ht="15.75" customHeight="1">
      <c r="M585" s="130"/>
      <c r="P585" s="130"/>
      <c r="T585" s="130"/>
    </row>
    <row r="586" spans="13:20" ht="15.75" customHeight="1">
      <c r="M586" s="130"/>
      <c r="P586" s="130"/>
      <c r="T586" s="130"/>
    </row>
    <row r="587" spans="13:20" ht="15.75" customHeight="1">
      <c r="M587" s="130"/>
      <c r="P587" s="130"/>
      <c r="T587" s="130"/>
    </row>
    <row r="588" spans="13:20" ht="15.75" customHeight="1">
      <c r="M588" s="130"/>
      <c r="P588" s="130"/>
      <c r="T588" s="130"/>
    </row>
    <row r="589" spans="13:20" ht="15.75" customHeight="1">
      <c r="M589" s="130"/>
      <c r="P589" s="130"/>
      <c r="T589" s="130"/>
    </row>
    <row r="590" spans="13:20" ht="15.75" customHeight="1">
      <c r="M590" s="130"/>
      <c r="P590" s="130"/>
      <c r="T590" s="130"/>
    </row>
    <row r="591" spans="13:20" ht="15.75" customHeight="1">
      <c r="M591" s="130"/>
      <c r="P591" s="130"/>
      <c r="T591" s="130"/>
    </row>
    <row r="592" spans="13:20" ht="15.75" customHeight="1">
      <c r="M592" s="130"/>
      <c r="P592" s="130"/>
      <c r="T592" s="130"/>
    </row>
    <row r="593" spans="13:20" ht="15.75" customHeight="1">
      <c r="M593" s="130"/>
      <c r="P593" s="130"/>
      <c r="T593" s="130"/>
    </row>
    <row r="594" spans="13:20" ht="15.75" customHeight="1">
      <c r="M594" s="130"/>
      <c r="P594" s="130"/>
      <c r="T594" s="130"/>
    </row>
    <row r="595" spans="13:20" ht="15.75" customHeight="1">
      <c r="M595" s="130"/>
      <c r="P595" s="130"/>
      <c r="T595" s="130"/>
    </row>
    <row r="596" spans="13:20" ht="15.75" customHeight="1">
      <c r="M596" s="130"/>
      <c r="P596" s="130"/>
      <c r="T596" s="130"/>
    </row>
    <row r="597" spans="13:20" ht="15.75" customHeight="1">
      <c r="M597" s="130"/>
      <c r="P597" s="130"/>
      <c r="T597" s="130"/>
    </row>
    <row r="598" spans="13:20" ht="15.75" customHeight="1">
      <c r="M598" s="130"/>
      <c r="P598" s="130"/>
      <c r="T598" s="130"/>
    </row>
    <row r="599" spans="13:20" ht="15.75" customHeight="1">
      <c r="M599" s="130"/>
      <c r="P599" s="130"/>
      <c r="T599" s="130"/>
    </row>
    <row r="600" spans="13:20" ht="15.75" customHeight="1">
      <c r="M600" s="130"/>
      <c r="P600" s="130"/>
      <c r="T600" s="130"/>
    </row>
    <row r="601" spans="13:20" ht="15.75" customHeight="1">
      <c r="M601" s="130"/>
      <c r="P601" s="130"/>
      <c r="T601" s="130"/>
    </row>
    <row r="602" spans="13:20" ht="15.75" customHeight="1">
      <c r="M602" s="130"/>
      <c r="P602" s="130"/>
      <c r="T602" s="130"/>
    </row>
    <row r="603" spans="13:20" ht="15.75" customHeight="1">
      <c r="M603" s="130"/>
      <c r="P603" s="130"/>
      <c r="T603" s="130"/>
    </row>
    <row r="604" spans="13:20" ht="15.75" customHeight="1">
      <c r="M604" s="130"/>
      <c r="P604" s="130"/>
      <c r="T604" s="130"/>
    </row>
    <row r="605" spans="13:20" ht="15.75" customHeight="1">
      <c r="M605" s="130"/>
      <c r="P605" s="130"/>
      <c r="T605" s="130"/>
    </row>
    <row r="606" spans="13:20" ht="15.75" customHeight="1">
      <c r="M606" s="130"/>
      <c r="P606" s="130"/>
      <c r="T606" s="130"/>
    </row>
    <row r="607" spans="13:20" ht="15.75" customHeight="1">
      <c r="M607" s="130"/>
      <c r="P607" s="130"/>
      <c r="T607" s="130"/>
    </row>
    <row r="608" spans="13:20" ht="15.75" customHeight="1">
      <c r="M608" s="130"/>
      <c r="P608" s="130"/>
      <c r="T608" s="130"/>
    </row>
    <row r="609" spans="13:20" ht="15.75" customHeight="1">
      <c r="M609" s="130"/>
      <c r="P609" s="130"/>
      <c r="T609" s="130"/>
    </row>
    <row r="610" spans="13:20" ht="15.75" customHeight="1">
      <c r="M610" s="130"/>
      <c r="P610" s="130"/>
      <c r="T610" s="130"/>
    </row>
    <row r="611" spans="13:20" ht="15.75" customHeight="1">
      <c r="M611" s="130"/>
      <c r="P611" s="130"/>
      <c r="T611" s="130"/>
    </row>
    <row r="612" spans="13:20" ht="15.75" customHeight="1">
      <c r="M612" s="130"/>
      <c r="P612" s="130"/>
      <c r="T612" s="130"/>
    </row>
    <row r="613" spans="13:20" ht="15.75" customHeight="1">
      <c r="M613" s="130"/>
      <c r="P613" s="130"/>
      <c r="T613" s="130"/>
    </row>
    <row r="614" spans="13:20" ht="15.75" customHeight="1">
      <c r="M614" s="130"/>
      <c r="P614" s="130"/>
      <c r="T614" s="130"/>
    </row>
    <row r="615" spans="13:20" ht="15.75" customHeight="1">
      <c r="M615" s="130"/>
      <c r="P615" s="130"/>
      <c r="T615" s="130"/>
    </row>
    <row r="616" spans="13:20" ht="15.75" customHeight="1">
      <c r="M616" s="130"/>
      <c r="P616" s="130"/>
      <c r="T616" s="130"/>
    </row>
    <row r="617" spans="13:20" ht="15.75" customHeight="1">
      <c r="M617" s="130"/>
      <c r="P617" s="130"/>
      <c r="T617" s="130"/>
    </row>
    <row r="618" spans="13:20" ht="15.75" customHeight="1">
      <c r="M618" s="130"/>
      <c r="P618" s="130"/>
      <c r="T618" s="130"/>
    </row>
    <row r="619" spans="13:20" ht="15.75" customHeight="1">
      <c r="M619" s="130"/>
      <c r="P619" s="130"/>
      <c r="T619" s="130"/>
    </row>
    <row r="620" spans="13:20" ht="15.75" customHeight="1">
      <c r="M620" s="130"/>
      <c r="P620" s="130"/>
      <c r="T620" s="130"/>
    </row>
    <row r="621" spans="13:20" ht="15.75" customHeight="1">
      <c r="M621" s="130"/>
      <c r="P621" s="130"/>
      <c r="T621" s="130"/>
    </row>
    <row r="622" spans="13:20" ht="15.75" customHeight="1">
      <c r="M622" s="130"/>
      <c r="P622" s="130"/>
      <c r="T622" s="130"/>
    </row>
    <row r="623" spans="13:20" ht="15.75" customHeight="1">
      <c r="M623" s="130"/>
      <c r="P623" s="130"/>
      <c r="T623" s="130"/>
    </row>
    <row r="624" spans="13:20" ht="15.75" customHeight="1">
      <c r="M624" s="130"/>
      <c r="P624" s="130"/>
      <c r="T624" s="130"/>
    </row>
    <row r="625" spans="13:20" ht="15.75" customHeight="1">
      <c r="M625" s="130"/>
      <c r="P625" s="130"/>
      <c r="T625" s="130"/>
    </row>
    <row r="626" spans="13:20" ht="15.75" customHeight="1">
      <c r="M626" s="130"/>
      <c r="P626" s="130"/>
      <c r="T626" s="130"/>
    </row>
    <row r="627" spans="13:20" ht="15.75" customHeight="1">
      <c r="M627" s="130"/>
      <c r="P627" s="130"/>
      <c r="T627" s="130"/>
    </row>
    <row r="628" spans="13:20" ht="15.75" customHeight="1">
      <c r="M628" s="130"/>
      <c r="P628" s="130"/>
      <c r="T628" s="130"/>
    </row>
    <row r="629" spans="13:20" ht="15.75" customHeight="1">
      <c r="M629" s="130"/>
      <c r="P629" s="130"/>
      <c r="T629" s="130"/>
    </row>
    <row r="630" spans="13:20" ht="15.75" customHeight="1">
      <c r="M630" s="130"/>
      <c r="P630" s="130"/>
      <c r="T630" s="130"/>
    </row>
    <row r="631" spans="13:20" ht="15.75" customHeight="1">
      <c r="M631" s="130"/>
      <c r="P631" s="130"/>
      <c r="T631" s="130"/>
    </row>
    <row r="632" spans="13:20" ht="15.75" customHeight="1">
      <c r="M632" s="130"/>
      <c r="P632" s="130"/>
      <c r="T632" s="130"/>
    </row>
    <row r="633" spans="13:20" ht="15.75" customHeight="1">
      <c r="M633" s="130"/>
      <c r="P633" s="130"/>
      <c r="T633" s="130"/>
    </row>
    <row r="634" spans="13:20" ht="15.75" customHeight="1">
      <c r="M634" s="130"/>
      <c r="P634" s="130"/>
      <c r="T634" s="130"/>
    </row>
    <row r="635" spans="13:20" ht="15.75" customHeight="1">
      <c r="M635" s="130"/>
      <c r="P635" s="130"/>
      <c r="T635" s="130"/>
    </row>
    <row r="636" spans="13:20" ht="15.75" customHeight="1">
      <c r="M636" s="130"/>
      <c r="P636" s="130"/>
      <c r="T636" s="130"/>
    </row>
    <row r="637" spans="13:20" ht="15.75" customHeight="1">
      <c r="M637" s="130"/>
      <c r="P637" s="130"/>
      <c r="T637" s="130"/>
    </row>
    <row r="638" spans="13:20" ht="15.75" customHeight="1">
      <c r="M638" s="130"/>
      <c r="P638" s="130"/>
      <c r="T638" s="130"/>
    </row>
    <row r="639" spans="13:20" ht="15.75" customHeight="1">
      <c r="M639" s="130"/>
      <c r="P639" s="130"/>
      <c r="T639" s="130"/>
    </row>
    <row r="640" spans="13:20" ht="15.75" customHeight="1">
      <c r="M640" s="130"/>
      <c r="P640" s="130"/>
      <c r="T640" s="130"/>
    </row>
    <row r="641" spans="13:20" ht="15.75" customHeight="1">
      <c r="M641" s="130"/>
      <c r="P641" s="130"/>
      <c r="T641" s="130"/>
    </row>
    <row r="642" spans="13:20" ht="15.75" customHeight="1">
      <c r="M642" s="130"/>
      <c r="P642" s="130"/>
      <c r="T642" s="130"/>
    </row>
    <row r="643" spans="13:20" ht="15.75" customHeight="1">
      <c r="M643" s="130"/>
      <c r="P643" s="130"/>
      <c r="T643" s="130"/>
    </row>
    <row r="644" spans="13:20" ht="15.75" customHeight="1">
      <c r="M644" s="130"/>
      <c r="P644" s="130"/>
      <c r="T644" s="130"/>
    </row>
    <row r="645" spans="13:20" ht="15.75" customHeight="1">
      <c r="M645" s="130"/>
      <c r="P645" s="130"/>
      <c r="T645" s="130"/>
    </row>
    <row r="646" spans="13:20" ht="15.75" customHeight="1">
      <c r="M646" s="130"/>
      <c r="P646" s="130"/>
      <c r="T646" s="130"/>
    </row>
    <row r="647" spans="13:20" ht="15.75" customHeight="1">
      <c r="M647" s="130"/>
      <c r="P647" s="130"/>
      <c r="T647" s="130"/>
    </row>
    <row r="648" spans="13:20" ht="15.75" customHeight="1">
      <c r="M648" s="130"/>
      <c r="P648" s="130"/>
      <c r="T648" s="130"/>
    </row>
    <row r="649" spans="13:20" ht="15.75" customHeight="1">
      <c r="M649" s="130"/>
      <c r="P649" s="130"/>
      <c r="T649" s="130"/>
    </row>
    <row r="650" spans="13:20" ht="15.75" customHeight="1">
      <c r="M650" s="130"/>
      <c r="P650" s="130"/>
      <c r="T650" s="130"/>
    </row>
    <row r="651" spans="13:20" ht="15.75" customHeight="1">
      <c r="M651" s="130"/>
      <c r="P651" s="130"/>
      <c r="T651" s="130"/>
    </row>
    <row r="652" spans="13:20" ht="15.75" customHeight="1">
      <c r="M652" s="130"/>
      <c r="P652" s="130"/>
      <c r="T652" s="130"/>
    </row>
    <row r="653" spans="13:20" ht="15.75" customHeight="1">
      <c r="M653" s="130"/>
      <c r="P653" s="130"/>
      <c r="T653" s="130"/>
    </row>
    <row r="654" spans="13:20" ht="15.75" customHeight="1">
      <c r="M654" s="130"/>
      <c r="P654" s="130"/>
      <c r="T654" s="130"/>
    </row>
    <row r="655" spans="13:20" ht="15.75" customHeight="1">
      <c r="M655" s="130"/>
      <c r="P655" s="130"/>
      <c r="T655" s="130"/>
    </row>
    <row r="656" spans="13:20" ht="15.75" customHeight="1">
      <c r="M656" s="130"/>
      <c r="P656" s="130"/>
      <c r="T656" s="130"/>
    </row>
    <row r="657" spans="13:20" ht="15.75" customHeight="1">
      <c r="M657" s="130"/>
      <c r="P657" s="130"/>
      <c r="T657" s="130"/>
    </row>
    <row r="658" spans="13:20" ht="15.75" customHeight="1">
      <c r="M658" s="130"/>
      <c r="P658" s="130"/>
      <c r="T658" s="130"/>
    </row>
    <row r="659" spans="13:20" ht="15.75" customHeight="1">
      <c r="M659" s="130"/>
      <c r="P659" s="130"/>
      <c r="T659" s="130"/>
    </row>
    <row r="660" spans="13:20" ht="15.75" customHeight="1">
      <c r="M660" s="130"/>
      <c r="P660" s="130"/>
      <c r="T660" s="130"/>
    </row>
    <row r="661" spans="13:20" ht="15.75" customHeight="1">
      <c r="M661" s="130"/>
      <c r="P661" s="130"/>
      <c r="T661" s="130"/>
    </row>
    <row r="662" spans="13:20" ht="15.75" customHeight="1">
      <c r="M662" s="130"/>
      <c r="P662" s="130"/>
      <c r="T662" s="130"/>
    </row>
    <row r="663" spans="13:20" ht="15.75" customHeight="1">
      <c r="M663" s="130"/>
      <c r="P663" s="130"/>
      <c r="T663" s="130"/>
    </row>
    <row r="664" spans="13:20" ht="15.75" customHeight="1">
      <c r="M664" s="130"/>
      <c r="P664" s="130"/>
      <c r="T664" s="130"/>
    </row>
    <row r="665" spans="13:20" ht="15.75" customHeight="1">
      <c r="M665" s="130"/>
      <c r="P665" s="130"/>
      <c r="T665" s="130"/>
    </row>
    <row r="666" spans="13:20" ht="15.75" customHeight="1">
      <c r="M666" s="130"/>
      <c r="P666" s="130"/>
      <c r="T666" s="130"/>
    </row>
    <row r="667" spans="13:20" ht="15.75" customHeight="1">
      <c r="M667" s="130"/>
      <c r="P667" s="130"/>
      <c r="T667" s="130"/>
    </row>
    <row r="668" spans="13:20" ht="15.75" customHeight="1">
      <c r="M668" s="130"/>
      <c r="P668" s="130"/>
      <c r="T668" s="130"/>
    </row>
    <row r="669" spans="13:20" ht="15.75" customHeight="1">
      <c r="M669" s="130"/>
      <c r="P669" s="130"/>
      <c r="T669" s="130"/>
    </row>
    <row r="670" spans="13:20" ht="15.75" customHeight="1">
      <c r="M670" s="130"/>
      <c r="P670" s="130"/>
      <c r="T670" s="130"/>
    </row>
    <row r="671" spans="13:20" ht="15.75" customHeight="1">
      <c r="M671" s="130"/>
      <c r="P671" s="130"/>
      <c r="T671" s="130"/>
    </row>
    <row r="672" spans="13:20" ht="15.75" customHeight="1">
      <c r="M672" s="130"/>
      <c r="P672" s="130"/>
      <c r="T672" s="130"/>
    </row>
    <row r="673" spans="13:20" ht="15.75" customHeight="1">
      <c r="M673" s="130"/>
      <c r="P673" s="130"/>
      <c r="T673" s="130"/>
    </row>
    <row r="674" spans="13:20" ht="15.75" customHeight="1">
      <c r="M674" s="130"/>
      <c r="P674" s="130"/>
      <c r="T674" s="130"/>
    </row>
    <row r="675" spans="13:20" ht="15.75" customHeight="1">
      <c r="M675" s="130"/>
      <c r="P675" s="130"/>
      <c r="T675" s="130"/>
    </row>
    <row r="676" spans="13:20" ht="15.75" customHeight="1">
      <c r="M676" s="130"/>
      <c r="P676" s="130"/>
      <c r="T676" s="130"/>
    </row>
    <row r="677" spans="13:20" ht="15.75" customHeight="1">
      <c r="M677" s="130"/>
      <c r="P677" s="130"/>
      <c r="T677" s="130"/>
    </row>
    <row r="678" spans="13:20" ht="15.75" customHeight="1">
      <c r="M678" s="130"/>
      <c r="P678" s="130"/>
      <c r="T678" s="130"/>
    </row>
    <row r="679" spans="13:20" ht="15.75" customHeight="1">
      <c r="M679" s="130"/>
      <c r="P679" s="130"/>
      <c r="T679" s="130"/>
    </row>
    <row r="680" spans="13:20" ht="15.75" customHeight="1">
      <c r="M680" s="130"/>
      <c r="P680" s="130"/>
      <c r="T680" s="130"/>
    </row>
    <row r="681" spans="13:20" ht="15.75" customHeight="1">
      <c r="M681" s="130"/>
      <c r="P681" s="130"/>
      <c r="T681" s="130"/>
    </row>
    <row r="682" spans="13:20" ht="15.75" customHeight="1">
      <c r="M682" s="130"/>
      <c r="P682" s="130"/>
      <c r="T682" s="130"/>
    </row>
    <row r="683" spans="13:20" ht="15.75" customHeight="1">
      <c r="M683" s="130"/>
      <c r="P683" s="130"/>
      <c r="T683" s="130"/>
    </row>
    <row r="684" spans="13:20" ht="15.75" customHeight="1">
      <c r="M684" s="130"/>
      <c r="P684" s="130"/>
      <c r="T684" s="130"/>
    </row>
    <row r="685" spans="13:20" ht="15.75" customHeight="1">
      <c r="M685" s="130"/>
      <c r="P685" s="130"/>
      <c r="T685" s="130"/>
    </row>
    <row r="686" spans="13:20" ht="15.75" customHeight="1">
      <c r="M686" s="130"/>
      <c r="P686" s="130"/>
      <c r="T686" s="130"/>
    </row>
    <row r="687" spans="13:20" ht="15.75" customHeight="1">
      <c r="M687" s="130"/>
      <c r="P687" s="130"/>
      <c r="T687" s="130"/>
    </row>
    <row r="688" spans="13:20" ht="15.75" customHeight="1">
      <c r="M688" s="130"/>
      <c r="P688" s="130"/>
      <c r="T688" s="130"/>
    </row>
    <row r="689" spans="13:20" ht="15.75" customHeight="1">
      <c r="M689" s="130"/>
      <c r="P689" s="130"/>
      <c r="T689" s="130"/>
    </row>
    <row r="690" spans="13:20" ht="15.75" customHeight="1">
      <c r="M690" s="130"/>
      <c r="P690" s="130"/>
      <c r="T690" s="130"/>
    </row>
    <row r="691" spans="13:20" ht="15.75" customHeight="1">
      <c r="M691" s="130"/>
      <c r="P691" s="130"/>
      <c r="T691" s="130"/>
    </row>
    <row r="692" spans="13:20" ht="15.75" customHeight="1">
      <c r="M692" s="130"/>
      <c r="P692" s="130"/>
      <c r="T692" s="130"/>
    </row>
    <row r="693" spans="13:20" ht="15.75" customHeight="1">
      <c r="M693" s="130"/>
      <c r="P693" s="130"/>
      <c r="T693" s="130"/>
    </row>
    <row r="694" spans="13:20" ht="15.75" customHeight="1">
      <c r="M694" s="130"/>
      <c r="P694" s="130"/>
      <c r="T694" s="130"/>
    </row>
    <row r="695" spans="13:20" ht="15.75" customHeight="1">
      <c r="M695" s="130"/>
      <c r="P695" s="130"/>
      <c r="T695" s="130"/>
    </row>
    <row r="696" spans="13:20" ht="15.75" customHeight="1">
      <c r="M696" s="130"/>
      <c r="P696" s="130"/>
      <c r="T696" s="130"/>
    </row>
    <row r="697" spans="13:20" ht="15.75" customHeight="1">
      <c r="M697" s="130"/>
      <c r="P697" s="130"/>
      <c r="T697" s="130"/>
    </row>
    <row r="698" spans="13:20" ht="15.75" customHeight="1">
      <c r="M698" s="130"/>
      <c r="P698" s="130"/>
      <c r="T698" s="130"/>
    </row>
    <row r="699" spans="13:20" ht="15.75" customHeight="1">
      <c r="M699" s="130"/>
      <c r="P699" s="130"/>
      <c r="T699" s="130"/>
    </row>
    <row r="700" spans="13:20" ht="15.75" customHeight="1">
      <c r="M700" s="130"/>
      <c r="P700" s="130"/>
      <c r="T700" s="130"/>
    </row>
    <row r="701" spans="13:20" ht="15.75" customHeight="1">
      <c r="M701" s="130"/>
      <c r="P701" s="130"/>
      <c r="T701" s="130"/>
    </row>
    <row r="702" spans="13:20" ht="15.75" customHeight="1">
      <c r="M702" s="130"/>
      <c r="P702" s="130"/>
      <c r="T702" s="130"/>
    </row>
    <row r="703" spans="13:20" ht="15.75" customHeight="1">
      <c r="M703" s="130"/>
      <c r="P703" s="130"/>
      <c r="T703" s="130"/>
    </row>
    <row r="704" spans="13:20" ht="15.75" customHeight="1">
      <c r="M704" s="130"/>
      <c r="P704" s="130"/>
      <c r="T704" s="130"/>
    </row>
    <row r="705" spans="13:20" ht="15.75" customHeight="1">
      <c r="M705" s="130"/>
      <c r="P705" s="130"/>
      <c r="T705" s="130"/>
    </row>
    <row r="706" spans="13:20" ht="15.75" customHeight="1">
      <c r="M706" s="130"/>
      <c r="P706" s="130"/>
      <c r="T706" s="130"/>
    </row>
    <row r="707" spans="13:20" ht="15.75" customHeight="1">
      <c r="M707" s="130"/>
      <c r="P707" s="130"/>
      <c r="T707" s="130"/>
    </row>
    <row r="708" spans="13:20" ht="15.75" customHeight="1">
      <c r="M708" s="130"/>
      <c r="P708" s="130"/>
      <c r="T708" s="130"/>
    </row>
    <row r="709" spans="13:20" ht="15.75" customHeight="1">
      <c r="M709" s="130"/>
      <c r="P709" s="130"/>
      <c r="T709" s="130"/>
    </row>
    <row r="710" spans="13:20" ht="15.75" customHeight="1">
      <c r="M710" s="130"/>
      <c r="P710" s="130"/>
      <c r="T710" s="130"/>
    </row>
    <row r="711" spans="13:20" ht="15.75" customHeight="1">
      <c r="M711" s="130"/>
      <c r="P711" s="130"/>
      <c r="T711" s="130"/>
    </row>
    <row r="712" spans="13:20" ht="15.75" customHeight="1">
      <c r="M712" s="130"/>
      <c r="P712" s="130"/>
      <c r="T712" s="130"/>
    </row>
    <row r="713" spans="13:20" ht="15.75" customHeight="1">
      <c r="M713" s="130"/>
      <c r="P713" s="130"/>
      <c r="T713" s="130"/>
    </row>
    <row r="714" spans="13:20" ht="15.75" customHeight="1">
      <c r="M714" s="130"/>
      <c r="P714" s="130"/>
      <c r="T714" s="130"/>
    </row>
    <row r="715" spans="13:20" ht="15.75" customHeight="1">
      <c r="M715" s="130"/>
      <c r="P715" s="130"/>
      <c r="T715" s="130"/>
    </row>
    <row r="716" spans="13:20" ht="15.75" customHeight="1">
      <c r="M716" s="130"/>
      <c r="P716" s="130"/>
      <c r="T716" s="130"/>
    </row>
    <row r="717" spans="13:20" ht="15.75" customHeight="1">
      <c r="M717" s="130"/>
      <c r="P717" s="130"/>
      <c r="T717" s="130"/>
    </row>
    <row r="718" spans="13:20" ht="15.75" customHeight="1">
      <c r="M718" s="130"/>
      <c r="P718" s="130"/>
      <c r="T718" s="130"/>
    </row>
    <row r="719" spans="13:20" ht="15.75" customHeight="1">
      <c r="M719" s="130"/>
      <c r="P719" s="130"/>
      <c r="T719" s="130"/>
    </row>
    <row r="720" spans="13:20" ht="15.75" customHeight="1">
      <c r="M720" s="130"/>
      <c r="P720" s="130"/>
      <c r="T720" s="130"/>
    </row>
    <row r="721" spans="13:20" ht="15.75" customHeight="1">
      <c r="M721" s="130"/>
      <c r="P721" s="130"/>
      <c r="T721" s="130"/>
    </row>
    <row r="722" spans="13:20" ht="15.75" customHeight="1">
      <c r="M722" s="130"/>
      <c r="P722" s="130"/>
      <c r="T722" s="130"/>
    </row>
    <row r="723" spans="13:20" ht="15.75" customHeight="1">
      <c r="M723" s="130"/>
      <c r="P723" s="130"/>
      <c r="T723" s="130"/>
    </row>
    <row r="724" spans="13:20" ht="15.75" customHeight="1">
      <c r="M724" s="130"/>
      <c r="P724" s="130"/>
      <c r="T724" s="130"/>
    </row>
    <row r="725" spans="13:20" ht="15.75" customHeight="1">
      <c r="M725" s="130"/>
      <c r="P725" s="130"/>
      <c r="T725" s="130"/>
    </row>
    <row r="726" spans="13:20" ht="15.75" customHeight="1">
      <c r="M726" s="130"/>
      <c r="P726" s="130"/>
      <c r="T726" s="130"/>
    </row>
    <row r="727" spans="13:20" ht="15.75" customHeight="1">
      <c r="M727" s="130"/>
      <c r="P727" s="130"/>
      <c r="T727" s="130"/>
    </row>
    <row r="728" spans="13:20" ht="15.75" customHeight="1">
      <c r="M728" s="130"/>
      <c r="P728" s="130"/>
      <c r="T728" s="130"/>
    </row>
    <row r="729" spans="13:20" ht="15.75" customHeight="1">
      <c r="M729" s="130"/>
      <c r="P729" s="130"/>
      <c r="T729" s="130"/>
    </row>
    <row r="730" spans="13:20" ht="15.75" customHeight="1">
      <c r="M730" s="130"/>
      <c r="P730" s="130"/>
      <c r="T730" s="130"/>
    </row>
    <row r="731" spans="13:20" ht="15.75" customHeight="1">
      <c r="M731" s="130"/>
      <c r="P731" s="130"/>
      <c r="T731" s="130"/>
    </row>
    <row r="732" spans="13:20" ht="15.75" customHeight="1">
      <c r="M732" s="130"/>
      <c r="P732" s="130"/>
      <c r="T732" s="130"/>
    </row>
    <row r="733" spans="13:20" ht="15.75" customHeight="1">
      <c r="M733" s="130"/>
      <c r="P733" s="130"/>
      <c r="T733" s="130"/>
    </row>
    <row r="734" spans="13:20" ht="15.75" customHeight="1">
      <c r="M734" s="130"/>
      <c r="P734" s="130"/>
      <c r="T734" s="130"/>
    </row>
    <row r="735" spans="13:20" ht="15.75" customHeight="1">
      <c r="M735" s="130"/>
      <c r="P735" s="130"/>
      <c r="T735" s="130"/>
    </row>
    <row r="736" spans="13:20" ht="15.75" customHeight="1">
      <c r="M736" s="130"/>
      <c r="P736" s="130"/>
      <c r="T736" s="130"/>
    </row>
    <row r="737" spans="13:20" ht="15.75" customHeight="1">
      <c r="M737" s="130"/>
      <c r="P737" s="130"/>
      <c r="T737" s="130"/>
    </row>
    <row r="738" spans="13:20" ht="15.75" customHeight="1">
      <c r="M738" s="130"/>
      <c r="P738" s="130"/>
      <c r="T738" s="130"/>
    </row>
    <row r="739" spans="13:20" ht="15.75" customHeight="1">
      <c r="M739" s="130"/>
      <c r="P739" s="130"/>
      <c r="T739" s="130"/>
    </row>
    <row r="740" spans="13:20" ht="15.75" customHeight="1">
      <c r="M740" s="130"/>
      <c r="P740" s="130"/>
      <c r="T740" s="130"/>
    </row>
    <row r="741" spans="13:20" ht="15.75" customHeight="1">
      <c r="M741" s="130"/>
      <c r="P741" s="130"/>
      <c r="T741" s="130"/>
    </row>
    <row r="742" spans="13:20" ht="15.75" customHeight="1">
      <c r="M742" s="130"/>
      <c r="P742" s="130"/>
      <c r="T742" s="130"/>
    </row>
    <row r="743" spans="13:20" ht="15.75" customHeight="1">
      <c r="M743" s="130"/>
      <c r="P743" s="130"/>
      <c r="T743" s="130"/>
    </row>
    <row r="744" spans="13:20" ht="15.75" customHeight="1">
      <c r="M744" s="130"/>
      <c r="P744" s="130"/>
      <c r="T744" s="130"/>
    </row>
    <row r="745" spans="13:20" ht="15.75" customHeight="1">
      <c r="M745" s="130"/>
      <c r="P745" s="130"/>
      <c r="T745" s="130"/>
    </row>
    <row r="746" spans="13:20" ht="15.75" customHeight="1">
      <c r="M746" s="130"/>
      <c r="P746" s="130"/>
      <c r="T746" s="130"/>
    </row>
    <row r="747" spans="13:20" ht="15.75" customHeight="1">
      <c r="M747" s="130"/>
      <c r="P747" s="130"/>
      <c r="T747" s="130"/>
    </row>
    <row r="748" spans="13:20" ht="15.75" customHeight="1">
      <c r="M748" s="130"/>
      <c r="P748" s="130"/>
      <c r="T748" s="130"/>
    </row>
    <row r="749" spans="13:20" ht="15.75" customHeight="1">
      <c r="M749" s="130"/>
      <c r="P749" s="130"/>
      <c r="T749" s="130"/>
    </row>
    <row r="750" spans="13:20" ht="15.75" customHeight="1">
      <c r="M750" s="130"/>
      <c r="P750" s="130"/>
      <c r="T750" s="130"/>
    </row>
    <row r="751" spans="13:20" ht="15.75" customHeight="1">
      <c r="M751" s="130"/>
      <c r="P751" s="130"/>
      <c r="T751" s="130"/>
    </row>
    <row r="752" spans="13:20" ht="15.75" customHeight="1">
      <c r="M752" s="130"/>
      <c r="P752" s="130"/>
      <c r="T752" s="130"/>
    </row>
    <row r="753" spans="13:20" ht="15.75" customHeight="1">
      <c r="M753" s="130"/>
      <c r="P753" s="130"/>
      <c r="T753" s="130"/>
    </row>
    <row r="754" spans="13:20" ht="15.75" customHeight="1">
      <c r="M754" s="130"/>
      <c r="P754" s="130"/>
      <c r="T754" s="130"/>
    </row>
    <row r="755" spans="13:20" ht="15.75" customHeight="1">
      <c r="M755" s="130"/>
      <c r="P755" s="130"/>
      <c r="T755" s="130"/>
    </row>
    <row r="756" spans="13:20" ht="15.75" customHeight="1">
      <c r="M756" s="130"/>
      <c r="P756" s="130"/>
      <c r="T756" s="130"/>
    </row>
    <row r="757" spans="13:20" ht="15.75" customHeight="1">
      <c r="M757" s="130"/>
      <c r="P757" s="130"/>
      <c r="T757" s="130"/>
    </row>
    <row r="758" spans="13:20" ht="15.75" customHeight="1">
      <c r="M758" s="130"/>
      <c r="P758" s="130"/>
      <c r="T758" s="130"/>
    </row>
    <row r="759" spans="13:20" ht="15.75" customHeight="1">
      <c r="M759" s="130"/>
      <c r="P759" s="130"/>
      <c r="T759" s="130"/>
    </row>
    <row r="760" spans="13:20" ht="15.75" customHeight="1">
      <c r="M760" s="130"/>
      <c r="P760" s="130"/>
      <c r="T760" s="130"/>
    </row>
    <row r="761" spans="13:20" ht="15.75" customHeight="1">
      <c r="M761" s="130"/>
      <c r="P761" s="130"/>
      <c r="T761" s="130"/>
    </row>
    <row r="762" spans="13:20" ht="15.75" customHeight="1">
      <c r="M762" s="130"/>
      <c r="P762" s="130"/>
      <c r="T762" s="130"/>
    </row>
    <row r="763" spans="13:20" ht="15.75" customHeight="1">
      <c r="M763" s="130"/>
      <c r="P763" s="130"/>
      <c r="T763" s="130"/>
    </row>
    <row r="764" spans="13:20" ht="15.75" customHeight="1">
      <c r="M764" s="130"/>
      <c r="P764" s="130"/>
      <c r="T764" s="130"/>
    </row>
    <row r="765" spans="13:20" ht="15.75" customHeight="1">
      <c r="M765" s="130"/>
      <c r="P765" s="130"/>
      <c r="T765" s="130"/>
    </row>
    <row r="766" spans="13:20" ht="15.75" customHeight="1">
      <c r="M766" s="130"/>
      <c r="P766" s="130"/>
      <c r="T766" s="130"/>
    </row>
    <row r="767" spans="13:20" ht="15.75" customHeight="1">
      <c r="M767" s="130"/>
      <c r="P767" s="130"/>
      <c r="T767" s="130"/>
    </row>
    <row r="768" spans="13:20" ht="15.75" customHeight="1">
      <c r="M768" s="130"/>
      <c r="P768" s="130"/>
      <c r="T768" s="130"/>
    </row>
    <row r="769" spans="13:20" ht="15.75" customHeight="1">
      <c r="M769" s="130"/>
      <c r="P769" s="130"/>
      <c r="T769" s="130"/>
    </row>
    <row r="770" spans="13:20" ht="15.75" customHeight="1">
      <c r="M770" s="130"/>
      <c r="P770" s="130"/>
      <c r="T770" s="130"/>
    </row>
    <row r="771" spans="13:20" ht="15.75" customHeight="1">
      <c r="M771" s="130"/>
      <c r="P771" s="130"/>
      <c r="T771" s="130"/>
    </row>
    <row r="772" spans="13:20" ht="15.75" customHeight="1">
      <c r="M772" s="130"/>
      <c r="P772" s="130"/>
      <c r="T772" s="130"/>
    </row>
    <row r="773" spans="13:20" ht="15.75" customHeight="1">
      <c r="M773" s="130"/>
      <c r="P773" s="130"/>
      <c r="T773" s="130"/>
    </row>
    <row r="774" spans="13:20" ht="15.75" customHeight="1">
      <c r="M774" s="130"/>
      <c r="P774" s="130"/>
      <c r="T774" s="130"/>
    </row>
    <row r="775" spans="13:20" ht="15.75" customHeight="1">
      <c r="M775" s="130"/>
      <c r="P775" s="130"/>
      <c r="T775" s="130"/>
    </row>
    <row r="776" spans="13:20" ht="15.75" customHeight="1">
      <c r="M776" s="130"/>
      <c r="P776" s="130"/>
      <c r="T776" s="130"/>
    </row>
    <row r="777" spans="13:20" ht="15.75" customHeight="1">
      <c r="M777" s="130"/>
      <c r="P777" s="130"/>
      <c r="T777" s="130"/>
    </row>
    <row r="778" spans="13:20" ht="15.75" customHeight="1">
      <c r="M778" s="130"/>
      <c r="P778" s="130"/>
      <c r="T778" s="130"/>
    </row>
    <row r="779" spans="13:20" ht="15.75" customHeight="1">
      <c r="M779" s="130"/>
      <c r="P779" s="130"/>
      <c r="T779" s="130"/>
    </row>
    <row r="780" spans="13:20" ht="15.75" customHeight="1">
      <c r="M780" s="130"/>
      <c r="P780" s="130"/>
      <c r="T780" s="130"/>
    </row>
    <row r="781" spans="13:20" ht="15.75" customHeight="1">
      <c r="M781" s="130"/>
      <c r="P781" s="130"/>
      <c r="T781" s="130"/>
    </row>
    <row r="782" spans="13:20" ht="15.75" customHeight="1">
      <c r="M782" s="130"/>
      <c r="P782" s="130"/>
      <c r="T782" s="130"/>
    </row>
    <row r="783" spans="13:20" ht="15.75" customHeight="1">
      <c r="M783" s="130"/>
      <c r="P783" s="130"/>
      <c r="T783" s="130"/>
    </row>
    <row r="784" spans="13:20" ht="15.75" customHeight="1">
      <c r="M784" s="130"/>
      <c r="P784" s="130"/>
      <c r="T784" s="130"/>
    </row>
    <row r="785" spans="13:20" ht="15.75" customHeight="1">
      <c r="M785" s="130"/>
      <c r="P785" s="130"/>
      <c r="T785" s="130"/>
    </row>
    <row r="786" spans="13:20" ht="15.75" customHeight="1">
      <c r="M786" s="130"/>
      <c r="P786" s="130"/>
      <c r="T786" s="130"/>
    </row>
    <row r="787" spans="13:20" ht="15.75" customHeight="1">
      <c r="M787" s="130"/>
      <c r="P787" s="130"/>
      <c r="T787" s="130"/>
    </row>
    <row r="788" spans="13:20" ht="15.75" customHeight="1">
      <c r="M788" s="130"/>
      <c r="P788" s="130"/>
      <c r="T788" s="130"/>
    </row>
    <row r="789" spans="13:20" ht="15.75" customHeight="1">
      <c r="M789" s="130"/>
      <c r="P789" s="130"/>
      <c r="T789" s="130"/>
    </row>
    <row r="790" spans="13:20" ht="15.75" customHeight="1">
      <c r="M790" s="130"/>
      <c r="P790" s="130"/>
      <c r="T790" s="130"/>
    </row>
    <row r="791" spans="13:20" ht="15.75" customHeight="1">
      <c r="M791" s="130"/>
      <c r="P791" s="130"/>
      <c r="T791" s="130"/>
    </row>
    <row r="792" spans="13:20" ht="15.75" customHeight="1">
      <c r="M792" s="130"/>
      <c r="P792" s="130"/>
      <c r="T792" s="130"/>
    </row>
    <row r="793" spans="13:20" ht="15.75" customHeight="1">
      <c r="M793" s="130"/>
      <c r="P793" s="130"/>
      <c r="T793" s="130"/>
    </row>
    <row r="794" spans="13:20" ht="15.75" customHeight="1">
      <c r="M794" s="130"/>
      <c r="P794" s="130"/>
      <c r="T794" s="130"/>
    </row>
    <row r="795" spans="13:20" ht="15.75" customHeight="1">
      <c r="M795" s="130"/>
      <c r="P795" s="130"/>
      <c r="T795" s="130"/>
    </row>
    <row r="796" spans="13:20" ht="15.75" customHeight="1">
      <c r="M796" s="130"/>
      <c r="P796" s="130"/>
      <c r="T796" s="130"/>
    </row>
    <row r="797" spans="13:20" ht="15.75" customHeight="1">
      <c r="M797" s="130"/>
      <c r="P797" s="130"/>
      <c r="T797" s="130"/>
    </row>
    <row r="798" spans="13:20" ht="15.75" customHeight="1">
      <c r="M798" s="130"/>
      <c r="P798" s="130"/>
      <c r="T798" s="130"/>
    </row>
    <row r="799" spans="13:20" ht="15.75" customHeight="1">
      <c r="M799" s="130"/>
      <c r="P799" s="130"/>
      <c r="T799" s="130"/>
    </row>
    <row r="800" spans="13:20" ht="15.75" customHeight="1">
      <c r="M800" s="130"/>
      <c r="P800" s="130"/>
      <c r="T800" s="130"/>
    </row>
    <row r="801" spans="13:20" ht="15.75" customHeight="1">
      <c r="M801" s="130"/>
      <c r="P801" s="130"/>
      <c r="T801" s="130"/>
    </row>
    <row r="802" spans="13:20" ht="15.75" customHeight="1">
      <c r="M802" s="130"/>
      <c r="P802" s="130"/>
      <c r="T802" s="130"/>
    </row>
    <row r="803" spans="13:20" ht="15.75" customHeight="1">
      <c r="M803" s="130"/>
      <c r="P803" s="130"/>
      <c r="T803" s="130"/>
    </row>
    <row r="804" spans="13:20" ht="15.75" customHeight="1">
      <c r="M804" s="130"/>
      <c r="P804" s="130"/>
      <c r="T804" s="130"/>
    </row>
    <row r="805" spans="13:20" ht="15.75" customHeight="1">
      <c r="M805" s="130"/>
      <c r="P805" s="130"/>
      <c r="T805" s="130"/>
    </row>
    <row r="806" spans="13:20" ht="15.75" customHeight="1">
      <c r="M806" s="130"/>
      <c r="P806" s="130"/>
      <c r="T806" s="130"/>
    </row>
    <row r="807" spans="13:20" ht="15.75" customHeight="1">
      <c r="M807" s="130"/>
      <c r="P807" s="130"/>
      <c r="T807" s="130"/>
    </row>
    <row r="808" spans="13:20" ht="15.75" customHeight="1">
      <c r="M808" s="130"/>
      <c r="P808" s="130"/>
      <c r="T808" s="130"/>
    </row>
    <row r="809" spans="13:20" ht="15.75" customHeight="1">
      <c r="M809" s="130"/>
      <c r="P809" s="130"/>
      <c r="T809" s="130"/>
    </row>
    <row r="810" spans="13:20" ht="15.75" customHeight="1">
      <c r="M810" s="130"/>
      <c r="P810" s="130"/>
      <c r="T810" s="130"/>
    </row>
    <row r="811" spans="13:20" ht="15.75" customHeight="1">
      <c r="M811" s="130"/>
      <c r="P811" s="130"/>
      <c r="T811" s="130"/>
    </row>
    <row r="812" spans="13:20" ht="15.75" customHeight="1">
      <c r="M812" s="130"/>
      <c r="P812" s="130"/>
      <c r="T812" s="130"/>
    </row>
    <row r="813" spans="13:20" ht="15.75" customHeight="1">
      <c r="M813" s="130"/>
      <c r="P813" s="130"/>
      <c r="T813" s="130"/>
    </row>
    <row r="814" spans="13:20" ht="15.75" customHeight="1">
      <c r="M814" s="130"/>
      <c r="P814" s="130"/>
      <c r="T814" s="130"/>
    </row>
    <row r="815" spans="13:20" ht="15.75" customHeight="1">
      <c r="M815" s="130"/>
      <c r="P815" s="130"/>
      <c r="T815" s="130"/>
    </row>
    <row r="816" spans="13:20" ht="15.75" customHeight="1">
      <c r="M816" s="130"/>
      <c r="P816" s="130"/>
      <c r="T816" s="130"/>
    </row>
    <row r="817" spans="13:20" ht="15.75" customHeight="1">
      <c r="M817" s="130"/>
      <c r="P817" s="130"/>
      <c r="T817" s="130"/>
    </row>
    <row r="818" spans="13:20" ht="15.75" customHeight="1">
      <c r="M818" s="130"/>
      <c r="P818" s="130"/>
      <c r="T818" s="130"/>
    </row>
    <row r="819" spans="13:20" ht="15.75" customHeight="1">
      <c r="M819" s="130"/>
      <c r="P819" s="130"/>
      <c r="T819" s="130"/>
    </row>
    <row r="820" spans="13:20" ht="15.75" customHeight="1">
      <c r="M820" s="130"/>
      <c r="P820" s="130"/>
      <c r="T820" s="130"/>
    </row>
    <row r="821" spans="13:20" ht="15.75" customHeight="1">
      <c r="M821" s="130"/>
      <c r="P821" s="130"/>
      <c r="T821" s="130"/>
    </row>
    <row r="822" spans="13:20" ht="15.75" customHeight="1">
      <c r="M822" s="130"/>
      <c r="P822" s="130"/>
      <c r="T822" s="130"/>
    </row>
    <row r="823" spans="13:20" ht="15.75" customHeight="1">
      <c r="M823" s="130"/>
      <c r="P823" s="130"/>
      <c r="T823" s="130"/>
    </row>
    <row r="824" spans="13:20" ht="15.75" customHeight="1">
      <c r="M824" s="130"/>
      <c r="P824" s="130"/>
      <c r="T824" s="130"/>
    </row>
    <row r="825" spans="13:20" ht="15.75" customHeight="1">
      <c r="M825" s="130"/>
      <c r="P825" s="130"/>
      <c r="T825" s="130"/>
    </row>
    <row r="826" spans="13:20" ht="15.75" customHeight="1">
      <c r="M826" s="130"/>
      <c r="P826" s="130"/>
      <c r="T826" s="130"/>
    </row>
    <row r="827" spans="13:20" ht="15.75" customHeight="1">
      <c r="M827" s="130"/>
      <c r="P827" s="130"/>
      <c r="T827" s="130"/>
    </row>
    <row r="828" spans="13:20" ht="15.75" customHeight="1">
      <c r="M828" s="130"/>
      <c r="P828" s="130"/>
      <c r="T828" s="130"/>
    </row>
    <row r="829" spans="13:20" ht="15.75" customHeight="1">
      <c r="M829" s="130"/>
      <c r="P829" s="130"/>
      <c r="T829" s="130"/>
    </row>
    <row r="830" spans="13:20" ht="15.75" customHeight="1">
      <c r="M830" s="130"/>
      <c r="P830" s="130"/>
      <c r="T830" s="130"/>
    </row>
    <row r="831" spans="13:20" ht="15.75" customHeight="1">
      <c r="M831" s="130"/>
      <c r="P831" s="130"/>
      <c r="T831" s="130"/>
    </row>
    <row r="832" spans="13:20" ht="15.75" customHeight="1">
      <c r="M832" s="130"/>
      <c r="P832" s="130"/>
      <c r="T832" s="130"/>
    </row>
    <row r="833" spans="13:20" ht="15.75" customHeight="1">
      <c r="M833" s="130"/>
      <c r="P833" s="130"/>
      <c r="T833" s="130"/>
    </row>
    <row r="834" spans="13:20" ht="15.75" customHeight="1">
      <c r="M834" s="130"/>
      <c r="P834" s="130"/>
      <c r="T834" s="130"/>
    </row>
    <row r="835" spans="13:20" ht="15.75" customHeight="1">
      <c r="M835" s="130"/>
      <c r="P835" s="130"/>
      <c r="T835" s="130"/>
    </row>
    <row r="836" spans="13:20" ht="15.75" customHeight="1">
      <c r="M836" s="130"/>
      <c r="P836" s="130"/>
      <c r="T836" s="130"/>
    </row>
    <row r="837" spans="13:20" ht="15.75" customHeight="1">
      <c r="M837" s="130"/>
      <c r="P837" s="130"/>
      <c r="T837" s="130"/>
    </row>
    <row r="838" spans="13:20" ht="15.75" customHeight="1">
      <c r="M838" s="130"/>
      <c r="P838" s="130"/>
      <c r="T838" s="130"/>
    </row>
    <row r="839" spans="13:20" ht="15.75" customHeight="1">
      <c r="M839" s="130"/>
      <c r="P839" s="130"/>
      <c r="T839" s="130"/>
    </row>
    <row r="840" spans="13:20" ht="15.75" customHeight="1">
      <c r="M840" s="130"/>
      <c r="P840" s="130"/>
      <c r="T840" s="130"/>
    </row>
    <row r="841" spans="13:20" ht="15.75" customHeight="1">
      <c r="M841" s="130"/>
      <c r="P841" s="130"/>
      <c r="T841" s="130"/>
    </row>
    <row r="842" spans="13:20" ht="15.75" customHeight="1">
      <c r="M842" s="130"/>
      <c r="P842" s="130"/>
      <c r="T842" s="130"/>
    </row>
    <row r="843" spans="13:20" ht="15.75" customHeight="1">
      <c r="M843" s="130"/>
      <c r="P843" s="130"/>
      <c r="T843" s="130"/>
    </row>
    <row r="844" spans="13:20" ht="15.75" customHeight="1">
      <c r="M844" s="130"/>
      <c r="P844" s="130"/>
      <c r="T844" s="130"/>
    </row>
    <row r="845" spans="13:20" ht="15.75" customHeight="1">
      <c r="M845" s="130"/>
      <c r="P845" s="130"/>
      <c r="T845" s="130"/>
    </row>
    <row r="846" spans="13:20" ht="15.75" customHeight="1">
      <c r="M846" s="130"/>
      <c r="P846" s="130"/>
      <c r="T846" s="130"/>
    </row>
    <row r="847" spans="13:20" ht="15.75" customHeight="1">
      <c r="M847" s="130"/>
      <c r="P847" s="130"/>
      <c r="T847" s="130"/>
    </row>
    <row r="848" spans="13:20" ht="15.75" customHeight="1">
      <c r="M848" s="130"/>
      <c r="P848" s="130"/>
      <c r="T848" s="130"/>
    </row>
    <row r="849" spans="13:20" ht="15.75" customHeight="1">
      <c r="M849" s="130"/>
      <c r="P849" s="130"/>
      <c r="T849" s="130"/>
    </row>
    <row r="850" spans="13:20" ht="15.75" customHeight="1">
      <c r="M850" s="130"/>
      <c r="P850" s="130"/>
      <c r="T850" s="130"/>
    </row>
    <row r="851" spans="13:20" ht="15.75" customHeight="1">
      <c r="M851" s="130"/>
      <c r="P851" s="130"/>
      <c r="T851" s="130"/>
    </row>
    <row r="852" spans="13:20" ht="15.75" customHeight="1">
      <c r="M852" s="130"/>
      <c r="P852" s="130"/>
      <c r="T852" s="130"/>
    </row>
    <row r="853" spans="13:20" ht="15.75" customHeight="1">
      <c r="M853" s="130"/>
      <c r="P853" s="130"/>
      <c r="T853" s="130"/>
    </row>
    <row r="854" spans="13:20" ht="15.75" customHeight="1">
      <c r="M854" s="130"/>
      <c r="P854" s="130"/>
      <c r="T854" s="130"/>
    </row>
    <row r="855" spans="13:20" ht="15.75" customHeight="1">
      <c r="M855" s="130"/>
      <c r="P855" s="130"/>
      <c r="T855" s="130"/>
    </row>
    <row r="856" spans="13:20" ht="15.75" customHeight="1">
      <c r="M856" s="130"/>
      <c r="P856" s="130"/>
      <c r="T856" s="130"/>
    </row>
    <row r="857" spans="13:20" ht="15.75" customHeight="1">
      <c r="M857" s="130"/>
      <c r="P857" s="130"/>
      <c r="T857" s="130"/>
    </row>
    <row r="858" spans="13:20" ht="15.75" customHeight="1">
      <c r="M858" s="130"/>
      <c r="P858" s="130"/>
      <c r="T858" s="130"/>
    </row>
    <row r="859" spans="13:20" ht="15.75" customHeight="1">
      <c r="M859" s="130"/>
      <c r="P859" s="130"/>
      <c r="T859" s="130"/>
    </row>
    <row r="860" spans="13:20" ht="15.75" customHeight="1">
      <c r="M860" s="130"/>
      <c r="P860" s="130"/>
      <c r="T860" s="130"/>
    </row>
    <row r="861" spans="13:20" ht="15.75" customHeight="1">
      <c r="M861" s="130"/>
      <c r="P861" s="130"/>
      <c r="T861" s="130"/>
    </row>
    <row r="862" spans="13:20" ht="15.75" customHeight="1">
      <c r="M862" s="130"/>
      <c r="P862" s="130"/>
      <c r="T862" s="130"/>
    </row>
    <row r="863" spans="13:20" ht="15.75" customHeight="1">
      <c r="M863" s="130"/>
      <c r="P863" s="130"/>
      <c r="T863" s="130"/>
    </row>
    <row r="864" spans="13:20" ht="15.75" customHeight="1">
      <c r="M864" s="130"/>
      <c r="P864" s="130"/>
      <c r="T864" s="130"/>
    </row>
    <row r="865" spans="13:20" ht="15.75" customHeight="1">
      <c r="M865" s="130"/>
      <c r="P865" s="130"/>
      <c r="T865" s="130"/>
    </row>
    <row r="866" spans="13:20" ht="15.75" customHeight="1">
      <c r="M866" s="130"/>
      <c r="P866" s="130"/>
      <c r="T866" s="130"/>
    </row>
    <row r="867" spans="13:20" ht="15.75" customHeight="1">
      <c r="M867" s="130"/>
      <c r="P867" s="130"/>
      <c r="T867" s="130"/>
    </row>
    <row r="868" spans="13:20" ht="15.75" customHeight="1">
      <c r="M868" s="130"/>
      <c r="P868" s="130"/>
      <c r="T868" s="130"/>
    </row>
    <row r="869" spans="13:20" ht="15.75" customHeight="1">
      <c r="M869" s="130"/>
      <c r="P869" s="130"/>
      <c r="T869" s="130"/>
    </row>
    <row r="870" spans="13:20" ht="15.75" customHeight="1">
      <c r="M870" s="130"/>
      <c r="P870" s="130"/>
      <c r="T870" s="130"/>
    </row>
    <row r="871" spans="13:20" ht="15.75" customHeight="1">
      <c r="M871" s="130"/>
      <c r="P871" s="130"/>
      <c r="T871" s="130"/>
    </row>
    <row r="872" spans="13:20" ht="15.75" customHeight="1">
      <c r="M872" s="130"/>
      <c r="P872" s="130"/>
      <c r="T872" s="130"/>
    </row>
    <row r="873" spans="13:20" ht="15.75" customHeight="1">
      <c r="M873" s="130"/>
      <c r="P873" s="130"/>
      <c r="T873" s="130"/>
    </row>
    <row r="874" spans="13:20" ht="15.75" customHeight="1">
      <c r="M874" s="130"/>
      <c r="P874" s="130"/>
      <c r="T874" s="130"/>
    </row>
    <row r="875" spans="13:20" ht="15.75" customHeight="1">
      <c r="M875" s="130"/>
      <c r="P875" s="130"/>
      <c r="T875" s="130"/>
    </row>
    <row r="876" spans="13:20" ht="15.75" customHeight="1">
      <c r="M876" s="130"/>
      <c r="P876" s="130"/>
      <c r="T876" s="130"/>
    </row>
    <row r="877" spans="13:20" ht="15.75" customHeight="1">
      <c r="M877" s="130"/>
      <c r="P877" s="130"/>
      <c r="T877" s="130"/>
    </row>
    <row r="878" spans="13:20" ht="15.75" customHeight="1">
      <c r="M878" s="130"/>
      <c r="P878" s="130"/>
      <c r="T878" s="130"/>
    </row>
    <row r="879" spans="13:20" ht="15.75" customHeight="1">
      <c r="M879" s="130"/>
      <c r="P879" s="130"/>
      <c r="T879" s="130"/>
    </row>
    <row r="880" spans="13:20" ht="15.75" customHeight="1">
      <c r="M880" s="130"/>
      <c r="P880" s="130"/>
      <c r="T880" s="130"/>
    </row>
    <row r="881" spans="13:20" ht="15.75" customHeight="1">
      <c r="M881" s="130"/>
      <c r="P881" s="130"/>
      <c r="T881" s="130"/>
    </row>
    <row r="882" spans="13:20" ht="15.75" customHeight="1">
      <c r="M882" s="130"/>
      <c r="P882" s="130"/>
      <c r="T882" s="130"/>
    </row>
    <row r="883" spans="13:20" ht="15.75" customHeight="1">
      <c r="M883" s="130"/>
      <c r="P883" s="130"/>
      <c r="T883" s="130"/>
    </row>
    <row r="884" spans="13:20" ht="15.75" customHeight="1">
      <c r="M884" s="130"/>
      <c r="P884" s="130"/>
      <c r="T884" s="130"/>
    </row>
    <row r="885" spans="13:20" ht="15.75" customHeight="1">
      <c r="M885" s="130"/>
      <c r="P885" s="130"/>
      <c r="T885" s="130"/>
    </row>
    <row r="886" spans="13:20" ht="15.75" customHeight="1">
      <c r="M886" s="130"/>
      <c r="P886" s="130"/>
      <c r="T886" s="130"/>
    </row>
    <row r="887" spans="13:20" ht="15.75" customHeight="1">
      <c r="M887" s="130"/>
      <c r="P887" s="130"/>
      <c r="T887" s="130"/>
    </row>
    <row r="888" spans="13:20" ht="15.75" customHeight="1">
      <c r="M888" s="130"/>
      <c r="P888" s="130"/>
      <c r="T888" s="130"/>
    </row>
    <row r="889" spans="13:20" ht="15.75" customHeight="1">
      <c r="M889" s="130"/>
      <c r="P889" s="130"/>
      <c r="T889" s="130"/>
    </row>
    <row r="890" spans="13:20" ht="15.75" customHeight="1">
      <c r="M890" s="130"/>
      <c r="P890" s="130"/>
      <c r="T890" s="130"/>
    </row>
    <row r="891" spans="13:20" ht="15.75" customHeight="1">
      <c r="M891" s="130"/>
      <c r="P891" s="130"/>
      <c r="T891" s="130"/>
    </row>
    <row r="892" spans="13:20" ht="15.75" customHeight="1">
      <c r="M892" s="130"/>
      <c r="P892" s="130"/>
      <c r="T892" s="130"/>
    </row>
    <row r="893" spans="13:20" ht="15.75" customHeight="1">
      <c r="M893" s="130"/>
      <c r="P893" s="130"/>
      <c r="T893" s="130"/>
    </row>
    <row r="894" spans="13:20" ht="15.75" customHeight="1">
      <c r="M894" s="130"/>
      <c r="P894" s="130"/>
      <c r="T894" s="130"/>
    </row>
    <row r="895" spans="13:20" ht="15.75" customHeight="1">
      <c r="M895" s="130"/>
      <c r="P895" s="130"/>
      <c r="T895" s="130"/>
    </row>
    <row r="896" spans="13:20" ht="15.75" customHeight="1">
      <c r="M896" s="130"/>
      <c r="P896" s="130"/>
      <c r="T896" s="130"/>
    </row>
    <row r="897" spans="13:20" ht="15.75" customHeight="1">
      <c r="M897" s="130"/>
      <c r="P897" s="130"/>
      <c r="T897" s="130"/>
    </row>
    <row r="898" spans="13:20" ht="15.75" customHeight="1">
      <c r="M898" s="130"/>
      <c r="P898" s="130"/>
      <c r="T898" s="130"/>
    </row>
    <row r="899" spans="13:20" ht="15.75" customHeight="1">
      <c r="M899" s="130"/>
      <c r="P899" s="130"/>
      <c r="T899" s="130"/>
    </row>
    <row r="900" spans="13:20" ht="15.75" customHeight="1">
      <c r="M900" s="130"/>
      <c r="P900" s="130"/>
      <c r="T900" s="130"/>
    </row>
    <row r="901" spans="13:20" ht="15.75" customHeight="1">
      <c r="M901" s="130"/>
      <c r="P901" s="130"/>
      <c r="T901" s="130"/>
    </row>
    <row r="902" spans="13:20" ht="15.75" customHeight="1">
      <c r="M902" s="130"/>
      <c r="P902" s="130"/>
      <c r="T902" s="130"/>
    </row>
    <row r="903" spans="13:20" ht="15.75" customHeight="1">
      <c r="M903" s="130"/>
      <c r="P903" s="130"/>
      <c r="T903" s="130"/>
    </row>
    <row r="904" spans="13:20" ht="15.75" customHeight="1">
      <c r="M904" s="130"/>
      <c r="P904" s="130"/>
      <c r="T904" s="130"/>
    </row>
    <row r="905" spans="13:20" ht="15.75" customHeight="1">
      <c r="M905" s="130"/>
      <c r="P905" s="130"/>
      <c r="T905" s="130"/>
    </row>
    <row r="906" spans="13:20" ht="15.75" customHeight="1">
      <c r="M906" s="130"/>
      <c r="P906" s="130"/>
      <c r="T906" s="130"/>
    </row>
    <row r="907" spans="13:20" ht="15.75" customHeight="1">
      <c r="M907" s="130"/>
      <c r="P907" s="130"/>
      <c r="T907" s="130"/>
    </row>
    <row r="908" spans="13:20" ht="15.75" customHeight="1">
      <c r="M908" s="130"/>
      <c r="P908" s="130"/>
      <c r="T908" s="130"/>
    </row>
    <row r="909" spans="13:20" ht="15.75" customHeight="1">
      <c r="M909" s="130"/>
      <c r="P909" s="130"/>
      <c r="T909" s="130"/>
    </row>
    <row r="910" spans="13:20" ht="15.75" customHeight="1">
      <c r="M910" s="130"/>
      <c r="P910" s="130"/>
      <c r="T910" s="130"/>
    </row>
    <row r="911" spans="13:20" ht="15.75" customHeight="1">
      <c r="M911" s="130"/>
      <c r="P911" s="130"/>
      <c r="T911" s="130"/>
    </row>
    <row r="912" spans="13:20" ht="15.75" customHeight="1">
      <c r="M912" s="130"/>
      <c r="P912" s="130"/>
      <c r="T912" s="130"/>
    </row>
    <row r="913" spans="13:20" ht="15.75" customHeight="1">
      <c r="M913" s="130"/>
      <c r="P913" s="130"/>
      <c r="T913" s="130"/>
    </row>
    <row r="914" spans="13:20" ht="15.75" customHeight="1">
      <c r="M914" s="130"/>
      <c r="P914" s="130"/>
      <c r="T914" s="130"/>
    </row>
    <row r="915" spans="13:20" ht="15.75" customHeight="1">
      <c r="M915" s="130"/>
      <c r="P915" s="130"/>
      <c r="T915" s="130"/>
    </row>
    <row r="916" spans="13:20" ht="15.75" customHeight="1">
      <c r="M916" s="130"/>
      <c r="P916" s="130"/>
      <c r="T916" s="130"/>
    </row>
    <row r="917" spans="13:20" ht="15.75" customHeight="1">
      <c r="M917" s="130"/>
      <c r="P917" s="130"/>
      <c r="T917" s="130"/>
    </row>
    <row r="918" spans="13:20" ht="15.75" customHeight="1">
      <c r="M918" s="130"/>
      <c r="P918" s="130"/>
      <c r="T918" s="130"/>
    </row>
    <row r="919" spans="13:20" ht="15.75" customHeight="1">
      <c r="M919" s="130"/>
      <c r="P919" s="130"/>
      <c r="T919" s="130"/>
    </row>
    <row r="920" spans="13:20" ht="15.75" customHeight="1">
      <c r="M920" s="130"/>
      <c r="P920" s="130"/>
      <c r="T920" s="130"/>
    </row>
    <row r="921" spans="13:20" ht="15.75" customHeight="1">
      <c r="M921" s="130"/>
      <c r="P921" s="130"/>
      <c r="T921" s="130"/>
    </row>
    <row r="922" spans="13:20" ht="15.75" customHeight="1">
      <c r="M922" s="130"/>
      <c r="P922" s="130"/>
      <c r="T922" s="130"/>
    </row>
    <row r="923" spans="13:20" ht="15.75" customHeight="1">
      <c r="M923" s="130"/>
      <c r="P923" s="130"/>
      <c r="T923" s="130"/>
    </row>
    <row r="924" spans="13:20" ht="15.75" customHeight="1">
      <c r="M924" s="130"/>
      <c r="P924" s="130"/>
      <c r="T924" s="130"/>
    </row>
    <row r="925" spans="13:20" ht="15.75" customHeight="1">
      <c r="M925" s="130"/>
      <c r="P925" s="130"/>
      <c r="T925" s="130"/>
    </row>
    <row r="926" spans="13:20" ht="15.75" customHeight="1">
      <c r="M926" s="130"/>
      <c r="P926" s="130"/>
      <c r="T926" s="130"/>
    </row>
    <row r="927" spans="13:20" ht="15.75" customHeight="1">
      <c r="M927" s="130"/>
      <c r="P927" s="130"/>
      <c r="T927" s="130"/>
    </row>
    <row r="928" spans="13:20" ht="15.75" customHeight="1">
      <c r="M928" s="130"/>
      <c r="P928" s="130"/>
      <c r="T928" s="130"/>
    </row>
    <row r="929" spans="13:20" ht="15.75" customHeight="1">
      <c r="M929" s="130"/>
      <c r="P929" s="130"/>
      <c r="T929" s="130"/>
    </row>
    <row r="930" spans="13:20" ht="15.75" customHeight="1">
      <c r="M930" s="130"/>
      <c r="P930" s="130"/>
      <c r="T930" s="130"/>
    </row>
    <row r="931" spans="13:20" ht="15.75" customHeight="1">
      <c r="M931" s="130"/>
      <c r="P931" s="130"/>
      <c r="T931" s="130"/>
    </row>
    <row r="932" spans="13:20" ht="15.75" customHeight="1">
      <c r="M932" s="130"/>
      <c r="P932" s="130"/>
      <c r="T932" s="130"/>
    </row>
    <row r="933" spans="13:20" ht="15.75" customHeight="1">
      <c r="M933" s="130"/>
      <c r="P933" s="130"/>
      <c r="T933" s="130"/>
    </row>
    <row r="934" spans="13:20" ht="15.75" customHeight="1">
      <c r="M934" s="130"/>
      <c r="P934" s="130"/>
      <c r="T934" s="130"/>
    </row>
    <row r="935" spans="13:20" ht="15.75" customHeight="1">
      <c r="M935" s="130"/>
      <c r="P935" s="130"/>
      <c r="T935" s="130"/>
    </row>
    <row r="936" spans="13:20" ht="15.75" customHeight="1">
      <c r="M936" s="130"/>
      <c r="P936" s="130"/>
      <c r="T936" s="130"/>
    </row>
    <row r="937" spans="13:20" ht="15.75" customHeight="1">
      <c r="M937" s="130"/>
      <c r="P937" s="130"/>
      <c r="T937" s="130"/>
    </row>
    <row r="938" spans="13:20" ht="15.75" customHeight="1">
      <c r="M938" s="130"/>
      <c r="P938" s="130"/>
      <c r="T938" s="130"/>
    </row>
    <row r="939" spans="13:20" ht="15.75" customHeight="1">
      <c r="M939" s="130"/>
      <c r="P939" s="130"/>
      <c r="T939" s="130"/>
    </row>
    <row r="940" spans="13:20" ht="15.75" customHeight="1">
      <c r="M940" s="130"/>
      <c r="P940" s="130"/>
      <c r="T940" s="130"/>
    </row>
    <row r="941" spans="13:20" ht="15.75" customHeight="1">
      <c r="M941" s="130"/>
      <c r="P941" s="130"/>
      <c r="T941" s="130"/>
    </row>
    <row r="942" spans="13:20" ht="15.75" customHeight="1">
      <c r="M942" s="130"/>
      <c r="P942" s="130"/>
      <c r="T942" s="130"/>
    </row>
    <row r="943" spans="13:20" ht="15.75" customHeight="1">
      <c r="M943" s="130"/>
      <c r="P943" s="130"/>
      <c r="T943" s="130"/>
    </row>
    <row r="944" spans="13:20" ht="15.75" customHeight="1">
      <c r="M944" s="130"/>
      <c r="P944" s="130"/>
      <c r="T944" s="130"/>
    </row>
    <row r="945" spans="13:20" ht="15.75" customHeight="1">
      <c r="M945" s="130"/>
      <c r="P945" s="130"/>
      <c r="T945" s="130"/>
    </row>
    <row r="946" spans="13:20" ht="15.75" customHeight="1">
      <c r="M946" s="130"/>
      <c r="P946" s="130"/>
      <c r="T946" s="130"/>
    </row>
    <row r="947" spans="13:20" ht="15.75" customHeight="1">
      <c r="M947" s="130"/>
      <c r="P947" s="130"/>
      <c r="T947" s="130"/>
    </row>
    <row r="948" spans="13:20" ht="15.75" customHeight="1">
      <c r="M948" s="130"/>
      <c r="P948" s="130"/>
      <c r="T948" s="130"/>
    </row>
    <row r="949" spans="13:20" ht="15.75" customHeight="1">
      <c r="M949" s="130"/>
      <c r="P949" s="130"/>
      <c r="T949" s="130"/>
    </row>
    <row r="950" spans="13:20" ht="15.75" customHeight="1">
      <c r="M950" s="130"/>
      <c r="P950" s="130"/>
      <c r="T950" s="130"/>
    </row>
    <row r="951" spans="13:20" ht="15.75" customHeight="1">
      <c r="M951" s="130"/>
      <c r="P951" s="130"/>
      <c r="T951" s="130"/>
    </row>
    <row r="952" spans="13:20" ht="15.75" customHeight="1">
      <c r="M952" s="130"/>
      <c r="P952" s="130"/>
      <c r="T952" s="130"/>
    </row>
    <row r="953" spans="13:20" ht="15.75" customHeight="1">
      <c r="M953" s="130"/>
      <c r="P953" s="130"/>
      <c r="T953" s="130"/>
    </row>
    <row r="954" spans="13:20" ht="15.75" customHeight="1">
      <c r="M954" s="130"/>
      <c r="P954" s="130"/>
      <c r="T954" s="130"/>
    </row>
    <row r="955" spans="13:20" ht="15.75" customHeight="1">
      <c r="M955" s="130"/>
      <c r="P955" s="130"/>
      <c r="T955" s="130"/>
    </row>
    <row r="956" spans="13:20" ht="15.75" customHeight="1">
      <c r="M956" s="130"/>
      <c r="P956" s="130"/>
      <c r="T956" s="130"/>
    </row>
    <row r="957" spans="13:20" ht="15.75" customHeight="1">
      <c r="M957" s="130"/>
      <c r="P957" s="130"/>
      <c r="T957" s="130"/>
    </row>
    <row r="958" spans="13:20" ht="15.75" customHeight="1">
      <c r="M958" s="130"/>
      <c r="P958" s="130"/>
      <c r="T958" s="130"/>
    </row>
    <row r="959" spans="13:20" ht="15.75" customHeight="1">
      <c r="M959" s="130"/>
      <c r="P959" s="130"/>
      <c r="T959" s="130"/>
    </row>
    <row r="960" spans="13:20" ht="15.75" customHeight="1">
      <c r="M960" s="130"/>
      <c r="P960" s="130"/>
      <c r="T960" s="130"/>
    </row>
    <row r="961" spans="13:20" ht="15.75" customHeight="1">
      <c r="M961" s="130"/>
      <c r="P961" s="130"/>
      <c r="T961" s="130"/>
    </row>
    <row r="962" spans="13:20" ht="15.75" customHeight="1">
      <c r="M962" s="130"/>
      <c r="P962" s="130"/>
      <c r="T962" s="130"/>
    </row>
    <row r="963" spans="13:20" ht="15.75" customHeight="1">
      <c r="M963" s="130"/>
      <c r="P963" s="130"/>
      <c r="T963" s="130"/>
    </row>
    <row r="964" spans="13:20" ht="15.75" customHeight="1">
      <c r="M964" s="130"/>
      <c r="P964" s="130"/>
      <c r="T964" s="130"/>
    </row>
    <row r="965" spans="13:20" ht="15.75" customHeight="1">
      <c r="M965" s="130"/>
      <c r="P965" s="130"/>
      <c r="T965" s="130"/>
    </row>
    <row r="966" spans="13:20" ht="15.75" customHeight="1">
      <c r="M966" s="130"/>
      <c r="P966" s="130"/>
      <c r="T966" s="130"/>
    </row>
    <row r="967" spans="13:20" ht="15.75" customHeight="1">
      <c r="M967" s="130"/>
      <c r="P967" s="130"/>
      <c r="T967" s="130"/>
    </row>
    <row r="968" spans="13:20" ht="15.75" customHeight="1">
      <c r="M968" s="130"/>
      <c r="P968" s="130"/>
      <c r="T968" s="130"/>
    </row>
    <row r="969" spans="13:20" ht="15.75" customHeight="1">
      <c r="M969" s="130"/>
      <c r="P969" s="130"/>
      <c r="T969" s="130"/>
    </row>
    <row r="970" spans="13:20" ht="15.75" customHeight="1">
      <c r="M970" s="130"/>
      <c r="P970" s="130"/>
      <c r="T970" s="130"/>
    </row>
    <row r="971" spans="13:20" ht="15.75" customHeight="1">
      <c r="M971" s="130"/>
      <c r="P971" s="130"/>
      <c r="T971" s="130"/>
    </row>
    <row r="972" spans="13:20" ht="15.75" customHeight="1">
      <c r="M972" s="130"/>
      <c r="P972" s="130"/>
      <c r="T972" s="130"/>
    </row>
    <row r="973" spans="13:20" ht="15.75" customHeight="1">
      <c r="M973" s="130"/>
      <c r="P973" s="130"/>
      <c r="T973" s="130"/>
    </row>
    <row r="974" spans="13:20" ht="15.75" customHeight="1">
      <c r="M974" s="130"/>
      <c r="P974" s="130"/>
      <c r="T974" s="130"/>
    </row>
    <row r="975" spans="13:20" ht="15.75" customHeight="1">
      <c r="M975" s="130"/>
      <c r="P975" s="130"/>
      <c r="T975" s="130"/>
    </row>
    <row r="976" spans="13:20" ht="15.75" customHeight="1">
      <c r="M976" s="130"/>
      <c r="P976" s="130"/>
      <c r="T976" s="130"/>
    </row>
  </sheetData>
  <mergeCells count="73">
    <mergeCell ref="C49:C50"/>
    <mergeCell ref="C53:D53"/>
    <mergeCell ref="C54:D54"/>
    <mergeCell ref="C55:D55"/>
    <mergeCell ref="B42:B43"/>
    <mergeCell ref="C42:D42"/>
    <mergeCell ref="C43:D43"/>
    <mergeCell ref="C45:D45"/>
    <mergeCell ref="C46:D46"/>
    <mergeCell ref="O65:Q65"/>
    <mergeCell ref="O66:Q66"/>
    <mergeCell ref="O67:Q67"/>
    <mergeCell ref="O77:Q77"/>
    <mergeCell ref="O78:Q78"/>
    <mergeCell ref="O68:Q68"/>
    <mergeCell ref="O69:Q69"/>
    <mergeCell ref="O70:Q70"/>
    <mergeCell ref="O71:S71"/>
    <mergeCell ref="O72:Q72"/>
    <mergeCell ref="O75:Q75"/>
    <mergeCell ref="O76:Q76"/>
    <mergeCell ref="Q59:Q60"/>
    <mergeCell ref="T59:T60"/>
    <mergeCell ref="U59:U60"/>
    <mergeCell ref="O63:Q63"/>
    <mergeCell ref="O64:Q64"/>
    <mergeCell ref="B23:B27"/>
    <mergeCell ref="C23:C27"/>
    <mergeCell ref="A49:A58"/>
    <mergeCell ref="B49:B50"/>
    <mergeCell ref="B56:B57"/>
    <mergeCell ref="A10:A48"/>
    <mergeCell ref="C56:C57"/>
    <mergeCell ref="C58:D58"/>
    <mergeCell ref="C16:D16"/>
    <mergeCell ref="B18:B19"/>
    <mergeCell ref="C18:C19"/>
    <mergeCell ref="B28:B31"/>
    <mergeCell ref="C28:C31"/>
    <mergeCell ref="B36:B37"/>
    <mergeCell ref="C36:C37"/>
    <mergeCell ref="C41:D41"/>
    <mergeCell ref="C13:D13"/>
    <mergeCell ref="B14:B15"/>
    <mergeCell ref="C14:C15"/>
    <mergeCell ref="B20:B21"/>
    <mergeCell ref="C20:C21"/>
    <mergeCell ref="T1:T2"/>
    <mergeCell ref="A6:A9"/>
    <mergeCell ref="T6:T9"/>
    <mergeCell ref="B10:B12"/>
    <mergeCell ref="C10:C12"/>
    <mergeCell ref="B6:C6"/>
    <mergeCell ref="D6:G6"/>
    <mergeCell ref="H6:H60"/>
    <mergeCell ref="B7:B8"/>
    <mergeCell ref="C7:D8"/>
    <mergeCell ref="F7:G8"/>
    <mergeCell ref="A59:G60"/>
    <mergeCell ref="I59:J60"/>
    <mergeCell ref="K59:K60"/>
    <mergeCell ref="L59:L60"/>
    <mergeCell ref="M59:N60"/>
    <mergeCell ref="A1:B5"/>
    <mergeCell ref="C1:E5"/>
    <mergeCell ref="G1:G5"/>
    <mergeCell ref="H1:R5"/>
    <mergeCell ref="S1:S2"/>
    <mergeCell ref="I6:L7"/>
    <mergeCell ref="M6:O8"/>
    <mergeCell ref="I8:L8"/>
    <mergeCell ref="P6:R8"/>
    <mergeCell ref="S6:S9"/>
  </mergeCells>
  <conditionalFormatting sqref="D11:G11">
    <cfRule type="expression" dxfId="48" priority="1">
      <formula>$E11="SI"</formula>
    </cfRule>
  </conditionalFormatting>
  <conditionalFormatting sqref="D12:G12">
    <cfRule type="expression" dxfId="47" priority="2">
      <formula>$E12="SI"</formula>
    </cfRule>
  </conditionalFormatting>
  <conditionalFormatting sqref="C13:G13">
    <cfRule type="expression" dxfId="46" priority="3">
      <formula>$E13="SI"</formula>
    </cfRule>
  </conditionalFormatting>
  <conditionalFormatting sqref="D14:G14">
    <cfRule type="expression" dxfId="45" priority="4">
      <formula>$E14="SI"</formula>
    </cfRule>
  </conditionalFormatting>
  <conditionalFormatting sqref="D15:G15">
    <cfRule type="expression" dxfId="44" priority="5">
      <formula>$E15="SI"</formula>
    </cfRule>
  </conditionalFormatting>
  <conditionalFormatting sqref="C16:G16">
    <cfRule type="expression" dxfId="43" priority="6">
      <formula>$E16="SI"</formula>
    </cfRule>
  </conditionalFormatting>
  <conditionalFormatting sqref="C17:G17">
    <cfRule type="expression" dxfId="42" priority="7">
      <formula>$E17="SI"</formula>
    </cfRule>
  </conditionalFormatting>
  <conditionalFormatting sqref="D18:G18">
    <cfRule type="expression" dxfId="41" priority="8">
      <formula>$E18="SI"</formula>
    </cfRule>
  </conditionalFormatting>
  <conditionalFormatting sqref="D19:G19">
    <cfRule type="expression" dxfId="40" priority="9">
      <formula>$E19="SI"</formula>
    </cfRule>
  </conditionalFormatting>
  <conditionalFormatting sqref="D20:G20">
    <cfRule type="expression" dxfId="39" priority="10">
      <formula>$E20="SI"</formula>
    </cfRule>
  </conditionalFormatting>
  <conditionalFormatting sqref="D21:G21">
    <cfRule type="expression" dxfId="38" priority="11">
      <formula>$E21="SI"</formula>
    </cfRule>
  </conditionalFormatting>
  <conditionalFormatting sqref="C22:G22">
    <cfRule type="expression" dxfId="37" priority="12">
      <formula>$E22="SI"</formula>
    </cfRule>
  </conditionalFormatting>
  <conditionalFormatting sqref="D23:G23">
    <cfRule type="expression" dxfId="36" priority="13">
      <formula>$E23="SI"</formula>
    </cfRule>
  </conditionalFormatting>
  <conditionalFormatting sqref="D24:G24">
    <cfRule type="expression" dxfId="35" priority="14">
      <formula>$E24="SI"</formula>
    </cfRule>
  </conditionalFormatting>
  <conditionalFormatting sqref="D25:G25">
    <cfRule type="expression" dxfId="34" priority="15">
      <formula>$E25="SI"</formula>
    </cfRule>
  </conditionalFormatting>
  <conditionalFormatting sqref="D26:G26">
    <cfRule type="expression" dxfId="33" priority="16">
      <formula>$E26="SI"</formula>
    </cfRule>
  </conditionalFormatting>
  <conditionalFormatting sqref="D27:G27">
    <cfRule type="expression" dxfId="32" priority="17">
      <formula>$E27="SI"</formula>
    </cfRule>
  </conditionalFormatting>
  <conditionalFormatting sqref="D28:G28">
    <cfRule type="expression" dxfId="31" priority="18">
      <formula>$E28="SI"</formula>
    </cfRule>
  </conditionalFormatting>
  <conditionalFormatting sqref="D29:G29">
    <cfRule type="expression" dxfId="30" priority="19">
      <formula>$E29="SI"</formula>
    </cfRule>
  </conditionalFormatting>
  <conditionalFormatting sqref="D30:G30">
    <cfRule type="expression" dxfId="29" priority="20">
      <formula>$E30="SI"</formula>
    </cfRule>
  </conditionalFormatting>
  <conditionalFormatting sqref="D31:G31">
    <cfRule type="expression" dxfId="28" priority="21">
      <formula>$E31="SI"</formula>
    </cfRule>
  </conditionalFormatting>
  <conditionalFormatting sqref="D32:G32">
    <cfRule type="expression" dxfId="27" priority="22">
      <formula>$E32="SI"</formula>
    </cfRule>
  </conditionalFormatting>
  <conditionalFormatting sqref="C32">
    <cfRule type="expression" dxfId="26" priority="23">
      <formula>$E32="SI"</formula>
    </cfRule>
  </conditionalFormatting>
  <conditionalFormatting sqref="C33:G33">
    <cfRule type="expression" dxfId="25" priority="24">
      <formula>$E33="SI"</formula>
    </cfRule>
  </conditionalFormatting>
  <conditionalFormatting sqref="C34:G34">
    <cfRule type="expression" dxfId="24" priority="25">
      <formula>$E34="SI"</formula>
    </cfRule>
  </conditionalFormatting>
  <conditionalFormatting sqref="C35:G35">
    <cfRule type="expression" dxfId="23" priority="26">
      <formula>$E35="SI"</formula>
    </cfRule>
  </conditionalFormatting>
  <conditionalFormatting sqref="D36:G36">
    <cfRule type="expression" dxfId="22" priority="27">
      <formula>$E36="SI"</formula>
    </cfRule>
  </conditionalFormatting>
  <conditionalFormatting sqref="D37:G37">
    <cfRule type="expression" dxfId="21" priority="28">
      <formula>$E37="SI"</formula>
    </cfRule>
  </conditionalFormatting>
  <conditionalFormatting sqref="C38:G38">
    <cfRule type="expression" dxfId="20" priority="29">
      <formula>$E38="SI"</formula>
    </cfRule>
  </conditionalFormatting>
  <conditionalFormatting sqref="C39:G39">
    <cfRule type="expression" dxfId="19" priority="30">
      <formula>$E39="SI"</formula>
    </cfRule>
  </conditionalFormatting>
  <conditionalFormatting sqref="C40:G40">
    <cfRule type="expression" dxfId="18" priority="31">
      <formula>$E40="SI"</formula>
    </cfRule>
  </conditionalFormatting>
  <conditionalFormatting sqref="E41:G41 M41:M43 P41:P43 S41:S43">
    <cfRule type="expression" dxfId="17" priority="32">
      <formula>$F41="SI"</formula>
    </cfRule>
  </conditionalFormatting>
  <conditionalFormatting sqref="E42:G42">
    <cfRule type="expression" dxfId="16" priority="33">
      <formula>$F42="SI"</formula>
    </cfRule>
  </conditionalFormatting>
  <conditionalFormatting sqref="E43:G43">
    <cfRule type="expression" dxfId="15" priority="34">
      <formula>$F43="SI"</formula>
    </cfRule>
  </conditionalFormatting>
  <conditionalFormatting sqref="C44:G44">
    <cfRule type="expression" dxfId="14" priority="35">
      <formula>$E44="SI"</formula>
    </cfRule>
  </conditionalFormatting>
  <conditionalFormatting sqref="C45:G45">
    <cfRule type="expression" dxfId="13" priority="36">
      <formula>$E45="SI"</formula>
    </cfRule>
  </conditionalFormatting>
  <conditionalFormatting sqref="C46:G46">
    <cfRule type="expression" dxfId="12" priority="37">
      <formula>$E46="SI"</formula>
    </cfRule>
  </conditionalFormatting>
  <conditionalFormatting sqref="C47:G47">
    <cfRule type="expression" dxfId="11" priority="38">
      <formula>$E47="SI"</formula>
    </cfRule>
  </conditionalFormatting>
  <conditionalFormatting sqref="C48:G48">
    <cfRule type="expression" dxfId="10" priority="39">
      <formula>$E48="SI"</formula>
    </cfRule>
  </conditionalFormatting>
  <conditionalFormatting sqref="D49:G49">
    <cfRule type="expression" dxfId="9" priority="40">
      <formula>$E49="SI"</formula>
    </cfRule>
  </conditionalFormatting>
  <conditionalFormatting sqref="D50:G50">
    <cfRule type="expression" dxfId="8" priority="41">
      <formula>$E50="SI"</formula>
    </cfRule>
  </conditionalFormatting>
  <conditionalFormatting sqref="C51:G51">
    <cfRule type="expression" dxfId="7" priority="42">
      <formula>$E51="SI"</formula>
    </cfRule>
  </conditionalFormatting>
  <conditionalFormatting sqref="C52:G52">
    <cfRule type="expression" dxfId="6" priority="43">
      <formula>$E52="SI"</formula>
    </cfRule>
  </conditionalFormatting>
  <conditionalFormatting sqref="C53:G53">
    <cfRule type="expression" dxfId="5" priority="44">
      <formula>$E53="SI"</formula>
    </cfRule>
  </conditionalFormatting>
  <conditionalFormatting sqref="C54:G54">
    <cfRule type="expression" dxfId="4" priority="45">
      <formula>$E54="SI"</formula>
    </cfRule>
  </conditionalFormatting>
  <conditionalFormatting sqref="C55:G55">
    <cfRule type="expression" dxfId="3" priority="46">
      <formula>$E55="SI"</formula>
    </cfRule>
  </conditionalFormatting>
  <conditionalFormatting sqref="D56:G56">
    <cfRule type="expression" dxfId="2" priority="47">
      <formula>$E56="SI"</formula>
    </cfRule>
  </conditionalFormatting>
  <conditionalFormatting sqref="D57:G57">
    <cfRule type="expression" dxfId="1" priority="48">
      <formula>$E57="SI"</formula>
    </cfRule>
  </conditionalFormatting>
  <conditionalFormatting sqref="C58:G58">
    <cfRule type="expression" dxfId="0" priority="49">
      <formula>$E58="SI"</formula>
    </cfRule>
  </conditionalFormatting>
  <dataValidations count="2">
    <dataValidation type="list" allowBlank="1" showErrorMessage="1" sqref="E10:E58" xr:uid="{00000000-0002-0000-1400-000000000000}">
      <formula1>"SI,NO"</formula1>
    </dataValidation>
    <dataValidation type="list" allowBlank="1" showErrorMessage="1" sqref="S10:S58" xr:uid="{00000000-0002-0000-1400-000001000000}">
      <formula1>"Reutilización,Reciclaje,Compostaje,Valorización energética,Donación,No se valoriza,otro"</formula1>
    </dataValidation>
  </dataValidations>
  <pageMargins left="0.7" right="0.7" top="0.75" bottom="0.75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D01E86E6A66C459F7AD72F0459B597" ma:contentTypeVersion="21" ma:contentTypeDescription="Create a new document." ma:contentTypeScope="" ma:versionID="b4eb27dd8ebd0bfe68ff7230a30fe6eb">
  <xsd:schema xmlns:xsd="http://www.w3.org/2001/XMLSchema" xmlns:xs="http://www.w3.org/2001/XMLSchema" xmlns:p="http://schemas.microsoft.com/office/2006/metadata/properties" xmlns:ns1="http://schemas.microsoft.com/sharepoint/v3" xmlns:ns2="59a0df5f-1171-4915-b64b-ea71ede19762" xmlns:ns3="3d9e9f98-b9b8-4ad4-881f-d737be12d7c9" targetNamespace="http://schemas.microsoft.com/office/2006/metadata/properties" ma:root="true" ma:fieldsID="2641e850071e603f377c316a9e06d7d0" ns1:_="" ns2:_="" ns3:_="">
    <xsd:import namespace="http://schemas.microsoft.com/sharepoint/v3"/>
    <xsd:import namespace="59a0df5f-1171-4915-b64b-ea71ede19762"/>
    <xsd:import namespace="3d9e9f98-b9b8-4ad4-881f-d737be12d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0df5f-1171-4915-b64b-ea71ede19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acb3148-5304-4beb-92c5-86c952aca7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e9f98-b9b8-4ad4-881f-d737be12d7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9bda88-6672-4094-96ed-1e22dfc7d807}" ma:internalName="TaxCatchAll" ma:showField="CatchAllData" ma:web="3d9e9f98-b9b8-4ad4-881f-d737be12d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9e9f98-b9b8-4ad4-881f-d737be12d7c9" xsi:nil="true"/>
    <lcf76f155ced4ddcb4097134ff3c332f xmlns="59a0df5f-1171-4915-b64b-ea71ede1976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59a0df5f-1171-4915-b64b-ea71ede19762" xsi:nil="true"/>
  </documentManagement>
</p:properties>
</file>

<file path=customXml/itemProps1.xml><?xml version="1.0" encoding="utf-8"?>
<ds:datastoreItem xmlns:ds="http://schemas.openxmlformats.org/officeDocument/2006/customXml" ds:itemID="{BCBA5589-8228-4645-8EDB-137F46727C58}"/>
</file>

<file path=customXml/itemProps2.xml><?xml version="1.0" encoding="utf-8"?>
<ds:datastoreItem xmlns:ds="http://schemas.openxmlformats.org/officeDocument/2006/customXml" ds:itemID="{FD5C54D4-5B64-4080-BF3E-CB96C585C3E1}"/>
</file>

<file path=customXml/itemProps3.xml><?xml version="1.0" encoding="utf-8"?>
<ds:datastoreItem xmlns:ds="http://schemas.openxmlformats.org/officeDocument/2006/customXml" ds:itemID="{E4C69D35-01B1-4364-9E05-2EBD1661AD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Gráficos</vt:lpstr>
      </vt:variant>
      <vt:variant>
        <vt:i4>1</vt:i4>
      </vt:variant>
    </vt:vector>
  </HeadingPairs>
  <TitlesOfParts>
    <vt:vector size="22" baseType="lpstr">
      <vt:lpstr>Indicadores de Sostenibilidad</vt:lpstr>
      <vt:lpstr>GRAFICOS DE COMPORTAMIENTO INDI</vt:lpstr>
      <vt:lpstr>MES 1</vt:lpstr>
      <vt:lpstr>MES 2</vt:lpstr>
      <vt:lpstr>MES 3</vt:lpstr>
      <vt:lpstr>MES 4</vt:lpstr>
      <vt:lpstr>MES 5</vt:lpstr>
      <vt:lpstr>MES 6</vt:lpstr>
      <vt:lpstr>MES 7</vt:lpstr>
      <vt:lpstr>MES 8</vt:lpstr>
      <vt:lpstr>MES 9</vt:lpstr>
      <vt:lpstr>MES 10</vt:lpstr>
      <vt:lpstr>MES 11</vt:lpstr>
      <vt:lpstr>MES 12</vt:lpstr>
      <vt:lpstr>MES 13</vt:lpstr>
      <vt:lpstr>MES 14</vt:lpstr>
      <vt:lpstr>MES 15</vt:lpstr>
      <vt:lpstr>MES 16</vt:lpstr>
      <vt:lpstr>MES 17</vt:lpstr>
      <vt:lpstr>MES 18</vt:lpstr>
      <vt:lpstr>MES 19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Alejandra Rico</cp:lastModifiedBy>
  <dcterms:modified xsi:type="dcterms:W3CDTF">2024-06-26T20:12:43Z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0x010100B9D01E86E6A66C459F7AD72F0459B597</vt:lpwstr>
  </property>
  <property fmtid="{D5CDD505-2E9C-101B-9397-08002B2CF9AE}" pid="3" name="MediaServiceImageTags">
    <vt:lpwstr/>
  </property>
</Properties>
</file>